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032" windowWidth="20736" windowHeight="11688" activeTab="2"/>
  </bookViews>
  <sheets>
    <sheet name="PiF 61 - Figure 1" sheetId="73" r:id="rId1"/>
    <sheet name="PiF 61 - Figure 2" sheetId="74" r:id="rId2"/>
    <sheet name="PiF 61 - Figure 3" sheetId="75" r:id="rId3"/>
  </sheets>
  <definedNames>
    <definedName name="_xlnm._FilterDatabase" localSheetId="1" hidden="1">'PiF 61 - Figure 2'!$A$55:$F$55</definedName>
    <definedName name="_xlnm._FilterDatabase" localSheetId="2" hidden="1">'PiF 61 - Figure 3'!$B$48:$G$48</definedName>
    <definedName name="_xlnm.Print_Area" localSheetId="0">'PiF 61 - Figure 1'!$A$1:$Q$36</definedName>
    <definedName name="_xlnm.Print_Area" localSheetId="1">'PiF 61 - Figure 2'!$A$1:$R$43</definedName>
    <definedName name="_xlnm.Print_Area" localSheetId="2">'PiF 61 - Figure 3'!$A$1:$P$38</definedName>
  </definedNames>
  <calcPr calcId="145621"/>
</workbook>
</file>

<file path=xl/calcChain.xml><?xml version="1.0" encoding="utf-8"?>
<calcChain xmlns="http://schemas.openxmlformats.org/spreadsheetml/2006/main">
  <c r="Q75" i="73" l="1"/>
  <c r="Q57" i="73"/>
  <c r="Q54" i="73"/>
  <c r="P48" i="73" l="1"/>
  <c r="Q48" i="73" s="1"/>
  <c r="P49" i="73"/>
  <c r="Q49" i="73" s="1"/>
  <c r="P50" i="73"/>
  <c r="Q50" i="73" s="1"/>
  <c r="P51" i="73"/>
  <c r="Q51" i="73" s="1"/>
  <c r="P52" i="73"/>
  <c r="Q52" i="73" s="1"/>
  <c r="P53" i="73"/>
  <c r="Q53" i="73" s="1"/>
  <c r="P54" i="73"/>
  <c r="P55" i="73"/>
  <c r="Q55" i="73" s="1"/>
  <c r="P56" i="73"/>
  <c r="Q56" i="73" s="1"/>
  <c r="P57" i="73"/>
  <c r="P58" i="73"/>
  <c r="Q58" i="73" s="1"/>
  <c r="P59" i="73"/>
  <c r="Q59" i="73" s="1"/>
  <c r="P60" i="73"/>
  <c r="Q60" i="73" s="1"/>
  <c r="P61" i="73"/>
  <c r="Q61" i="73" s="1"/>
  <c r="P62" i="73"/>
  <c r="Q62" i="73" s="1"/>
  <c r="P63" i="73"/>
  <c r="Q63" i="73" s="1"/>
  <c r="P64" i="73"/>
  <c r="Q64" i="73" s="1"/>
  <c r="P65" i="73"/>
  <c r="Q65" i="73" s="1"/>
  <c r="P66" i="73"/>
  <c r="Q66" i="73" s="1"/>
  <c r="P67" i="73"/>
  <c r="Q67" i="73" s="1"/>
  <c r="P68" i="73"/>
  <c r="Q68" i="73" s="1"/>
  <c r="P69" i="73"/>
  <c r="Q69" i="73" s="1"/>
  <c r="P70" i="73"/>
  <c r="Q70" i="73" s="1"/>
  <c r="P71" i="73"/>
  <c r="Q71" i="73" s="1"/>
  <c r="P72" i="73"/>
  <c r="Q72" i="73" s="1"/>
  <c r="P73" i="73"/>
  <c r="Q73" i="73" s="1"/>
  <c r="P74" i="73"/>
  <c r="Q74" i="73" s="1"/>
  <c r="P75" i="73"/>
  <c r="P76" i="73"/>
  <c r="Q76" i="73" s="1"/>
  <c r="P77" i="73"/>
  <c r="Q77" i="73" s="1"/>
  <c r="P78" i="73"/>
  <c r="Q78" i="73" s="1"/>
  <c r="P79" i="73"/>
  <c r="Q79" i="73" s="1"/>
  <c r="P80" i="73"/>
  <c r="Q80" i="73" s="1"/>
  <c r="P81" i="73"/>
  <c r="Q81" i="73" s="1"/>
  <c r="P82" i="73"/>
  <c r="Q82" i="73" s="1"/>
  <c r="P83" i="73"/>
  <c r="Q83" i="73" s="1"/>
  <c r="P84" i="73"/>
  <c r="Q84" i="73" s="1"/>
  <c r="P85" i="73"/>
  <c r="Q85" i="73" s="1"/>
  <c r="P86" i="73"/>
  <c r="Q86" i="73" s="1"/>
  <c r="P87" i="73"/>
  <c r="Q87" i="73" s="1"/>
  <c r="P88" i="73"/>
  <c r="Q88" i="73" s="1"/>
  <c r="P89" i="73"/>
  <c r="Q89" i="73" s="1"/>
  <c r="P90" i="73"/>
  <c r="Q90" i="73" s="1"/>
  <c r="P91" i="73"/>
  <c r="Q91" i="73" s="1"/>
  <c r="P92" i="73"/>
  <c r="Q92" i="73" s="1"/>
  <c r="P93" i="73"/>
  <c r="Q93" i="73" s="1"/>
  <c r="P94" i="73"/>
  <c r="Q94" i="73" s="1"/>
  <c r="P95" i="73"/>
  <c r="Q95" i="73" s="1"/>
  <c r="P96" i="73"/>
  <c r="Q96" i="73" s="1"/>
  <c r="P97" i="73"/>
  <c r="Q97" i="73" s="1"/>
  <c r="P98" i="73"/>
  <c r="Q98" i="73" s="1"/>
  <c r="P99" i="73"/>
  <c r="Q99" i="73" s="1"/>
  <c r="P100" i="73"/>
  <c r="Q100" i="73" s="1"/>
  <c r="P101" i="73"/>
  <c r="Q101" i="73" s="1"/>
  <c r="P102" i="73"/>
  <c r="Q102" i="73" s="1"/>
  <c r="P103" i="73"/>
  <c r="Q103" i="73" s="1"/>
  <c r="P104" i="73"/>
  <c r="Q104" i="73" s="1"/>
  <c r="P105" i="73"/>
  <c r="Q105" i="73" s="1"/>
  <c r="P106" i="73"/>
  <c r="Q106" i="73" s="1"/>
  <c r="P107" i="73"/>
  <c r="Q107" i="73" s="1"/>
  <c r="P108" i="73"/>
  <c r="Q108" i="73" s="1"/>
  <c r="P109" i="73"/>
  <c r="Q109" i="73" s="1"/>
  <c r="P110" i="73"/>
  <c r="Q110" i="73" s="1"/>
  <c r="P111" i="73"/>
  <c r="Q111" i="73" s="1"/>
  <c r="P112" i="73"/>
  <c r="P47" i="73"/>
  <c r="Q47" i="73" s="1"/>
  <c r="A52" i="74" l="1"/>
  <c r="N47" i="73"/>
  <c r="O47" i="73"/>
  <c r="N48" i="73"/>
  <c r="O48" i="73"/>
  <c r="L48" i="73" s="1"/>
  <c r="G111" i="73" s="1"/>
  <c r="N49" i="73"/>
  <c r="O49" i="73"/>
  <c r="N50" i="73"/>
  <c r="L50" i="73" s="1"/>
  <c r="G72" i="73" s="1"/>
  <c r="O50" i="73"/>
  <c r="N51" i="73"/>
  <c r="O51" i="73"/>
  <c r="N52" i="73"/>
  <c r="O52" i="73"/>
  <c r="N53" i="73"/>
  <c r="O53" i="73"/>
  <c r="N54" i="73"/>
  <c r="L54" i="73" s="1"/>
  <c r="G82" i="73" s="1"/>
  <c r="D82" i="73" s="1"/>
  <c r="O54" i="73"/>
  <c r="N55" i="73"/>
  <c r="O55" i="73"/>
  <c r="N56" i="73"/>
  <c r="O56" i="73"/>
  <c r="N57" i="73"/>
  <c r="O57" i="73"/>
  <c r="N58" i="73"/>
  <c r="L58" i="73" s="1"/>
  <c r="G69" i="73" s="1"/>
  <c r="O58" i="73"/>
  <c r="N59" i="73"/>
  <c r="O59" i="73"/>
  <c r="N60" i="73"/>
  <c r="O60" i="73"/>
  <c r="N61" i="73"/>
  <c r="O61" i="73"/>
  <c r="N62" i="73"/>
  <c r="L62" i="73" s="1"/>
  <c r="G47" i="73" s="1"/>
  <c r="O62" i="73"/>
  <c r="N63" i="73"/>
  <c r="O63" i="73"/>
  <c r="N64" i="73"/>
  <c r="O64" i="73"/>
  <c r="N65" i="73"/>
  <c r="O65" i="73"/>
  <c r="N66" i="73"/>
  <c r="O66" i="73"/>
  <c r="N67" i="73"/>
  <c r="O67" i="73"/>
  <c r="N68" i="73"/>
  <c r="O68" i="73"/>
  <c r="N69" i="73"/>
  <c r="O69" i="73"/>
  <c r="N70" i="73"/>
  <c r="O70" i="73"/>
  <c r="N71" i="73"/>
  <c r="O71" i="73"/>
  <c r="N72" i="73"/>
  <c r="O72" i="73"/>
  <c r="N73" i="73"/>
  <c r="O73" i="73"/>
  <c r="N74" i="73"/>
  <c r="O74" i="73"/>
  <c r="N75" i="73"/>
  <c r="O75" i="73"/>
  <c r="N76" i="73"/>
  <c r="O76" i="73"/>
  <c r="N77" i="73"/>
  <c r="O77" i="73"/>
  <c r="N78" i="73"/>
  <c r="L78" i="73" s="1"/>
  <c r="G109" i="73" s="1"/>
  <c r="D109" i="73" s="1"/>
  <c r="O78" i="73"/>
  <c r="N79" i="73"/>
  <c r="O79" i="73"/>
  <c r="N80" i="73"/>
  <c r="O80" i="73"/>
  <c r="N81" i="73"/>
  <c r="O81" i="73"/>
  <c r="N82" i="73"/>
  <c r="O82" i="73"/>
  <c r="N83" i="73"/>
  <c r="O83" i="73"/>
  <c r="N84" i="73"/>
  <c r="O84" i="73"/>
  <c r="G85" i="73"/>
  <c r="E85" i="73" s="1"/>
  <c r="N85" i="73"/>
  <c r="O85" i="73"/>
  <c r="N86" i="73"/>
  <c r="O86" i="73"/>
  <c r="L86" i="73" s="1"/>
  <c r="G54" i="73" s="1"/>
  <c r="N87" i="73"/>
  <c r="O87" i="73"/>
  <c r="N88" i="73"/>
  <c r="O88" i="73"/>
  <c r="N89" i="73"/>
  <c r="O89" i="73"/>
  <c r="N90" i="73"/>
  <c r="O90" i="73"/>
  <c r="N91" i="73"/>
  <c r="O91" i="73"/>
  <c r="N92" i="73"/>
  <c r="O92" i="73"/>
  <c r="N93" i="73"/>
  <c r="O93" i="73"/>
  <c r="N94" i="73"/>
  <c r="O94" i="73"/>
  <c r="L94" i="73" s="1"/>
  <c r="G63" i="73" s="1"/>
  <c r="N95" i="73"/>
  <c r="O95" i="73"/>
  <c r="N96" i="73"/>
  <c r="O96" i="73"/>
  <c r="N97" i="73"/>
  <c r="O97" i="73"/>
  <c r="N98" i="73"/>
  <c r="O98" i="73"/>
  <c r="N99" i="73"/>
  <c r="O99" i="73"/>
  <c r="N100" i="73"/>
  <c r="O100" i="73"/>
  <c r="N101" i="73"/>
  <c r="O101" i="73"/>
  <c r="N102" i="73"/>
  <c r="O102" i="73"/>
  <c r="N103" i="73"/>
  <c r="O103" i="73"/>
  <c r="N104" i="73"/>
  <c r="O104" i="73"/>
  <c r="N105" i="73"/>
  <c r="O105" i="73"/>
  <c r="N106" i="73"/>
  <c r="O106" i="73"/>
  <c r="N107" i="73"/>
  <c r="O107" i="73"/>
  <c r="N108" i="73"/>
  <c r="O108" i="73"/>
  <c r="N109" i="73"/>
  <c r="O109" i="73"/>
  <c r="N110" i="73"/>
  <c r="O110" i="73"/>
  <c r="L65" i="73" l="1"/>
  <c r="G64" i="73" s="1"/>
  <c r="L57" i="73"/>
  <c r="G73" i="73" s="1"/>
  <c r="L49" i="73"/>
  <c r="G102" i="73" s="1"/>
  <c r="L107" i="73"/>
  <c r="G88" i="73" s="1"/>
  <c r="E88" i="73" s="1"/>
  <c r="L67" i="73"/>
  <c r="G99" i="73" s="1"/>
  <c r="D99" i="73" s="1"/>
  <c r="L103" i="73"/>
  <c r="G83" i="73" s="1"/>
  <c r="E83" i="73" s="1"/>
  <c r="L99" i="73"/>
  <c r="G90" i="73" s="1"/>
  <c r="L91" i="73"/>
  <c r="G96" i="73" s="1"/>
  <c r="L100" i="73"/>
  <c r="G67" i="73" s="1"/>
  <c r="E67" i="73" s="1"/>
  <c r="L80" i="73"/>
  <c r="G52" i="73" s="1"/>
  <c r="E52" i="73" s="1"/>
  <c r="L77" i="73"/>
  <c r="G94" i="73" s="1"/>
  <c r="L106" i="73"/>
  <c r="G104" i="73" s="1"/>
  <c r="D104" i="73" s="1"/>
  <c r="L75" i="73"/>
  <c r="G79" i="73" s="1"/>
  <c r="D79" i="73" s="1"/>
  <c r="L71" i="73"/>
  <c r="G78" i="73" s="1"/>
  <c r="E78" i="73" s="1"/>
  <c r="L51" i="73"/>
  <c r="G101" i="73" s="1"/>
  <c r="E101" i="73" s="1"/>
  <c r="L83" i="73"/>
  <c r="G71" i="73" s="1"/>
  <c r="E71" i="73" s="1"/>
  <c r="L63" i="73"/>
  <c r="G58" i="73" s="1"/>
  <c r="E58" i="73" s="1"/>
  <c r="L59" i="73"/>
  <c r="G74" i="73" s="1"/>
  <c r="D74" i="73" s="1"/>
  <c r="L47" i="73"/>
  <c r="G57" i="73" s="1"/>
  <c r="L87" i="73"/>
  <c r="G97" i="73" s="1"/>
  <c r="F97" i="73" s="1"/>
  <c r="L109" i="73"/>
  <c r="G91" i="73" s="1"/>
  <c r="D91" i="73" s="1"/>
  <c r="L96" i="73"/>
  <c r="G110" i="73" s="1"/>
  <c r="E110" i="73" s="1"/>
  <c r="L89" i="73"/>
  <c r="G108" i="73" s="1"/>
  <c r="E108" i="73" s="1"/>
  <c r="L85" i="73"/>
  <c r="G92" i="73" s="1"/>
  <c r="F92" i="73" s="1"/>
  <c r="L70" i="73"/>
  <c r="G75" i="73" s="1"/>
  <c r="E75" i="73" s="1"/>
  <c r="L102" i="73"/>
  <c r="G93" i="73" s="1"/>
  <c r="F93" i="73" s="1"/>
  <c r="L95" i="73"/>
  <c r="G100" i="73" s="1"/>
  <c r="D100" i="73" s="1"/>
  <c r="L84" i="73"/>
  <c r="G50" i="73" s="1"/>
  <c r="F50" i="73" s="1"/>
  <c r="L81" i="73"/>
  <c r="G80" i="73" s="1"/>
  <c r="F80" i="73" s="1"/>
  <c r="L74" i="73"/>
  <c r="G87" i="73" s="1"/>
  <c r="D87" i="73" s="1"/>
  <c r="L60" i="73"/>
  <c r="G77" i="73" s="1"/>
  <c r="F77" i="73" s="1"/>
  <c r="L56" i="73"/>
  <c r="G48" i="73" s="1"/>
  <c r="D48" i="73" s="1"/>
  <c r="L53" i="73"/>
  <c r="G89" i="73" s="1"/>
  <c r="F89" i="73" s="1"/>
  <c r="L52" i="73"/>
  <c r="G60" i="73" s="1"/>
  <c r="E60" i="73" s="1"/>
  <c r="L105" i="73"/>
  <c r="G81" i="73" s="1"/>
  <c r="F81" i="73" s="1"/>
  <c r="L55" i="73"/>
  <c r="G49" i="73" s="1"/>
  <c r="D49" i="73" s="1"/>
  <c r="L108" i="73"/>
  <c r="G98" i="73" s="1"/>
  <c r="F98" i="73" s="1"/>
  <c r="L104" i="73"/>
  <c r="G62" i="73" s="1"/>
  <c r="F62" i="73" s="1"/>
  <c r="L97" i="73"/>
  <c r="G66" i="73" s="1"/>
  <c r="D66" i="73" s="1"/>
  <c r="L93" i="73"/>
  <c r="G68" i="73" s="1"/>
  <c r="D68" i="73" s="1"/>
  <c r="L82" i="73"/>
  <c r="G107" i="73" s="1"/>
  <c r="D107" i="73" s="1"/>
  <c r="L79" i="73"/>
  <c r="G86" i="73" s="1"/>
  <c r="E86" i="73" s="1"/>
  <c r="L72" i="73"/>
  <c r="G65" i="73" s="1"/>
  <c r="D65" i="73" s="1"/>
  <c r="L69" i="73"/>
  <c r="G61" i="73" s="1"/>
  <c r="D61" i="73" s="1"/>
  <c r="L101" i="73"/>
  <c r="G76" i="73" s="1"/>
  <c r="D76" i="73" s="1"/>
  <c r="L90" i="73"/>
  <c r="G53" i="73" s="1"/>
  <c r="D53" i="73" s="1"/>
  <c r="L76" i="73"/>
  <c r="G51" i="73" s="1"/>
  <c r="D51" i="73" s="1"/>
  <c r="L98" i="73"/>
  <c r="G95" i="73" s="1"/>
  <c r="E95" i="73" s="1"/>
  <c r="L73" i="73"/>
  <c r="G84" i="73" s="1"/>
  <c r="D84" i="73" s="1"/>
  <c r="L66" i="73"/>
  <c r="G59" i="73" s="1"/>
  <c r="D59" i="73" s="1"/>
  <c r="L110" i="73"/>
  <c r="G103" i="73" s="1"/>
  <c r="E103" i="73" s="1"/>
  <c r="L92" i="73"/>
  <c r="G70" i="73" s="1"/>
  <c r="F70" i="73" s="1"/>
  <c r="L88" i="73"/>
  <c r="G105" i="73" s="1"/>
  <c r="F105" i="73" s="1"/>
  <c r="L68" i="73"/>
  <c r="G106" i="73" s="1"/>
  <c r="D106" i="73" s="1"/>
  <c r="L64" i="73"/>
  <c r="G56" i="73" s="1"/>
  <c r="F56" i="73" s="1"/>
  <c r="L61" i="73"/>
  <c r="G55" i="73" s="1"/>
  <c r="D55" i="73" s="1"/>
  <c r="F64" i="73"/>
  <c r="E64" i="73"/>
  <c r="D64" i="73"/>
  <c r="E69" i="73"/>
  <c r="D69" i="73"/>
  <c r="F69" i="73"/>
  <c r="D101" i="73"/>
  <c r="F57" i="73"/>
  <c r="D57" i="73"/>
  <c r="E57" i="73"/>
  <c r="D103" i="73"/>
  <c r="F88" i="73"/>
  <c r="D88" i="73"/>
  <c r="F73" i="73"/>
  <c r="D73" i="73"/>
  <c r="E73" i="73"/>
  <c r="F72" i="73"/>
  <c r="E72" i="73"/>
  <c r="D72" i="73"/>
  <c r="D50" i="73"/>
  <c r="F104" i="73"/>
  <c r="E104" i="73"/>
  <c r="E63" i="73"/>
  <c r="F63" i="73"/>
  <c r="D63" i="73"/>
  <c r="F96" i="73"/>
  <c r="D96" i="73"/>
  <c r="E96" i="73"/>
  <c r="E97" i="73"/>
  <c r="D52" i="73"/>
  <c r="D94" i="73"/>
  <c r="E94" i="73"/>
  <c r="F94" i="73"/>
  <c r="D102" i="73"/>
  <c r="F102" i="73"/>
  <c r="E102" i="73"/>
  <c r="D54" i="73"/>
  <c r="E54" i="73"/>
  <c r="F54" i="73"/>
  <c r="D60" i="73"/>
  <c r="E111" i="73"/>
  <c r="F111" i="73"/>
  <c r="D111" i="73"/>
  <c r="D67" i="73"/>
  <c r="F67" i="73"/>
  <c r="F100" i="73"/>
  <c r="D81" i="73"/>
  <c r="E81" i="73"/>
  <c r="F71" i="73"/>
  <c r="D71" i="73"/>
  <c r="F59" i="73"/>
  <c r="D90" i="73"/>
  <c r="E90" i="73"/>
  <c r="F90" i="73"/>
  <c r="F68" i="73"/>
  <c r="D86" i="73"/>
  <c r="F65" i="73"/>
  <c r="E47" i="73"/>
  <c r="F47" i="73"/>
  <c r="D47" i="73"/>
  <c r="F82" i="73"/>
  <c r="F74" i="73"/>
  <c r="E82" i="73"/>
  <c r="F109" i="73"/>
  <c r="F85" i="73"/>
  <c r="E109" i="73"/>
  <c r="D85" i="73"/>
  <c r="F78" i="73" l="1"/>
  <c r="F86" i="73"/>
  <c r="E59" i="73"/>
  <c r="F53" i="73"/>
  <c r="E99" i="73"/>
  <c r="F83" i="73"/>
  <c r="D83" i="73"/>
  <c r="E92" i="73"/>
  <c r="D62" i="73"/>
  <c r="F99" i="73"/>
  <c r="D78" i="73"/>
  <c r="D92" i="73"/>
  <c r="E50" i="73"/>
  <c r="E93" i="73"/>
  <c r="F55" i="73"/>
  <c r="F52" i="73"/>
  <c r="D93" i="73"/>
  <c r="E55" i="73"/>
  <c r="E74" i="73"/>
  <c r="F49" i="73"/>
  <c r="F60" i="73"/>
  <c r="D58" i="73"/>
  <c r="F79" i="73"/>
  <c r="D110" i="73"/>
  <c r="E98" i="73"/>
  <c r="F75" i="73"/>
  <c r="F101" i="73"/>
  <c r="D108" i="73"/>
  <c r="F108" i="73"/>
  <c r="E77" i="73"/>
  <c r="E107" i="73"/>
  <c r="F110" i="73"/>
  <c r="D56" i="73"/>
  <c r="E53" i="73"/>
  <c r="D77" i="73"/>
  <c r="E62" i="73"/>
  <c r="E87" i="73"/>
  <c r="D98" i="73"/>
  <c r="E79" i="73"/>
  <c r="E91" i="73"/>
  <c r="D70" i="73"/>
  <c r="F61" i="73"/>
  <c r="E65" i="73"/>
  <c r="E49" i="73"/>
  <c r="E100" i="73"/>
  <c r="D97" i="73"/>
  <c r="F103" i="73"/>
  <c r="D75" i="73"/>
  <c r="F58" i="73"/>
  <c r="F91" i="73"/>
  <c r="E105" i="73"/>
  <c r="D105" i="73"/>
  <c r="E68" i="73"/>
  <c r="F84" i="73"/>
  <c r="E56" i="73"/>
  <c r="F51" i="73"/>
  <c r="E48" i="73"/>
  <c r="E89" i="73"/>
  <c r="D80" i="73"/>
  <c r="F48" i="73"/>
  <c r="E84" i="73"/>
  <c r="D95" i="73"/>
  <c r="F66" i="73"/>
  <c r="F95" i="73"/>
  <c r="E66" i="73"/>
  <c r="E51" i="73"/>
  <c r="F76" i="73"/>
  <c r="D89" i="73"/>
  <c r="F106" i="73"/>
  <c r="E61" i="73"/>
  <c r="F107" i="73"/>
  <c r="E80" i="73"/>
  <c r="E76" i="73"/>
  <c r="F87" i="73"/>
  <c r="E106" i="73"/>
  <c r="E70" i="73"/>
</calcChain>
</file>

<file path=xl/sharedStrings.xml><?xml version="1.0" encoding="utf-8"?>
<sst xmlns="http://schemas.openxmlformats.org/spreadsheetml/2006/main" count="262" uniqueCount="115">
  <si>
    <t>Australia</t>
  </si>
  <si>
    <t>Austria</t>
  </si>
  <si>
    <t>Belgium</t>
  </si>
  <si>
    <t>Canada</t>
  </si>
  <si>
    <t>Czech Republic</t>
  </si>
  <si>
    <t>Denmark</t>
  </si>
  <si>
    <t>Estonia</t>
  </si>
  <si>
    <t>Finland</t>
  </si>
  <si>
    <t>France</t>
  </si>
  <si>
    <t>Germany</t>
  </si>
  <si>
    <t>Greece</t>
  </si>
  <si>
    <t>Hungary</t>
  </si>
  <si>
    <t>Iceland</t>
  </si>
  <si>
    <t>Ireland</t>
  </si>
  <si>
    <t>Israel</t>
  </si>
  <si>
    <t>Italy</t>
  </si>
  <si>
    <t>Japan</t>
  </si>
  <si>
    <t>Korea</t>
  </si>
  <si>
    <t>Luxembourg</t>
  </si>
  <si>
    <t>Netherlands</t>
  </si>
  <si>
    <t>New Zealand</t>
  </si>
  <si>
    <t>Norway</t>
  </si>
  <si>
    <t>Poland</t>
  </si>
  <si>
    <t>Portugal</t>
  </si>
  <si>
    <t>Slovak Republic</t>
  </si>
  <si>
    <t>Slovenia</t>
  </si>
  <si>
    <t>Spain</t>
  </si>
  <si>
    <t>Sweden</t>
  </si>
  <si>
    <t>Switzerland</t>
  </si>
  <si>
    <t>Turkey</t>
  </si>
  <si>
    <t>United Kingdom</t>
  </si>
  <si>
    <t>United States</t>
  </si>
  <si>
    <t>Croatia</t>
  </si>
  <si>
    <t>Hong Kong-China</t>
  </si>
  <si>
    <t>Indonesia</t>
  </si>
  <si>
    <t>Latvia</t>
  </si>
  <si>
    <t>Lithuania</t>
  </si>
  <si>
    <t>Macao-China</t>
  </si>
  <si>
    <t>Malaysia</t>
  </si>
  <si>
    <t>Montenegro</t>
  </si>
  <si>
    <t>Qatar</t>
  </si>
  <si>
    <t>Russian Federation</t>
  </si>
  <si>
    <t>Shanghai-China</t>
  </si>
  <si>
    <t>Singapore</t>
  </si>
  <si>
    <t>Chinese Taipei</t>
  </si>
  <si>
    <t>Thailand</t>
  </si>
  <si>
    <t>S.E.</t>
  </si>
  <si>
    <t>Country</t>
  </si>
  <si>
    <t>Index of memorisation</t>
  </si>
  <si>
    <t>OECD average</t>
  </si>
  <si>
    <t>Tunisia</t>
  </si>
  <si>
    <t>Jordan</t>
  </si>
  <si>
    <t>Uruguay</t>
  </si>
  <si>
    <t>United Arab Emirates</t>
  </si>
  <si>
    <t>Peru</t>
  </si>
  <si>
    <t>Chile</t>
  </si>
  <si>
    <t>Romania</t>
  </si>
  <si>
    <t>Brazil</t>
  </si>
  <si>
    <t>Argentina</t>
  </si>
  <si>
    <t>Colombia</t>
  </si>
  <si>
    <t>Serbia</t>
  </si>
  <si>
    <t>Bulgaria</t>
  </si>
  <si>
    <t>Viet Nam</t>
  </si>
  <si>
    <t>Costa Rica</t>
  </si>
  <si>
    <t>Kazakhstan</t>
  </si>
  <si>
    <t>Mexico</t>
  </si>
  <si>
    <t>Albania</t>
  </si>
  <si>
    <t>Liechtenstein</t>
  </si>
  <si>
    <t>Mean index</t>
  </si>
  <si>
    <t>Interest in mathematics</t>
  </si>
  <si>
    <t>Perseverance</t>
  </si>
  <si>
    <t>Self-concept in mathematics</t>
  </si>
  <si>
    <t>Self-efficacy in mathematics</t>
  </si>
  <si>
    <t>Sense of belonging at school</t>
  </si>
  <si>
    <t>Odds ratio</t>
  </si>
  <si>
    <t>Easy item: Charts Q1</t>
  </si>
  <si>
    <t>Mathematics anxiety</t>
  </si>
  <si>
    <t>Coefficient</t>
  </si>
  <si>
    <t>Highest negative correlation</t>
  </si>
  <si>
    <t>Highest positive correlation</t>
  </si>
  <si>
    <t>Source: OECD, PISA 2012 Database.</t>
  </si>
  <si>
    <t>Shanghai-
China</t>
  </si>
  <si>
    <t>Slovak 
Republic</t>
  </si>
  <si>
    <t>Socio-economic status</t>
  </si>
  <si>
    <t>Calculations for significance</t>
  </si>
  <si>
    <t>sig_test</t>
  </si>
  <si>
    <t>oecdind 
(1=OECD)</t>
  </si>
  <si>
    <t>OECD mean</t>
  </si>
  <si>
    <t>OECD S.E.</t>
  </si>
  <si>
    <t>Index of Memorisation</t>
  </si>
  <si>
    <t>&gt; OECD</t>
  </si>
  <si>
    <t xml:space="preserve"> = OECD</t>
  </si>
  <si>
    <t>&lt; OECD</t>
  </si>
  <si>
    <t>Openness to problem solving</t>
  </si>
  <si>
    <t>Countries and economies are ranked in ascending order of the odds ratio of success on the item "Revolving Door Q2".</t>
  </si>
  <si>
    <r>
      <rPr>
        <b/>
        <sz val="10"/>
        <rFont val="Arial"/>
        <family val="2"/>
      </rPr>
      <t xml:space="preserve">Students' </t>
    </r>
    <r>
      <rPr>
        <b/>
        <sz val="10"/>
        <color theme="1"/>
        <rFont val="Arial"/>
        <family val="2"/>
      </rPr>
      <t>self-reported use of memorisation strategies</t>
    </r>
  </si>
  <si>
    <t>Student characteristics and teacher practices associated with students' use of memorisation strategies</t>
  </si>
  <si>
    <t>Figure 3</t>
  </si>
  <si>
    <t>Figure 2</t>
  </si>
  <si>
    <t xml:space="preserve"> </t>
  </si>
  <si>
    <t>When I study for a mathematics test, I learn as much as I can by heart</t>
  </si>
  <si>
    <t>Label</t>
  </si>
  <si>
    <t>please choose the item that best describes your approach to mathematics</t>
  </si>
  <si>
    <t>The index of school attendance is the average of the three questions on school absenteeism</t>
  </si>
  <si>
    <t>questions with three mutually exclusive responses to each (Box 4.1). Even if not explicitly stated to students, the three options correspond to the three learning approaches analysed in this chapter: memorisation, elaboration and control</t>
  </si>
  <si>
    <t>Difficult item: Revolving Door Q2</t>
  </si>
  <si>
    <t>Figure 1</t>
  </si>
  <si>
    <t>Instrumental motivation
 for learning mathematics</t>
  </si>
  <si>
    <t>Likelihood of success in solving mathematics problems using memorisation strategies</t>
  </si>
  <si>
    <r>
      <t xml:space="preserve">Note: Statistically significant </t>
    </r>
    <r>
      <rPr>
        <sz val="10"/>
        <rFont val="Arial"/>
        <family val="2"/>
      </rPr>
      <t xml:space="preserve">coefficient </t>
    </r>
    <r>
      <rPr>
        <sz val="10"/>
        <color theme="1"/>
        <rFont val="Arial"/>
        <family val="2"/>
      </rPr>
      <t>correlations are marked in a darker tone. All coefficient correlations for the OECD average are statistically significant.</t>
    </r>
  </si>
  <si>
    <t>Student is a boy</t>
  </si>
  <si>
    <t>Note: The 16 countries that opted for the easy booklet are not included in the analyses.</t>
  </si>
  <si>
    <t>Note: The index of memorisation is based on the four questions about learning strategies in the student questionnaire. In each question, students were asked to choose among three mutually exclusive statements corresponding to the following approaches to learning mathematics: memorisation, elaboration and control. A value of four on the index of memorisation means that students always chose a memorisation strategy, such as "learning by heart", "recalling work already done" or "going through examples again and again".</t>
  </si>
  <si>
    <t>Countries and economies are ranked in ascending order of the index of memorisation.</t>
  </si>
  <si>
    <t>Note: Statistically significant coefficients are in bold.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</si>
</sst>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
    <numFmt numFmtId="166" formatCode="0.000"/>
    <numFmt numFmtId="167" formatCode="\(0.0\)"/>
    <numFmt numFmtId="168" formatCode="0.00000"/>
  </numFmts>
  <fonts count="15" x14ac:knownFonts="1">
    <font>
      <sz val="10"/>
      <color theme="1"/>
      <name val="Arial"/>
      <family val="2"/>
    </font>
    <font>
      <b/>
      <sz val="10"/>
      <color theme="1"/>
      <name val="Arial"/>
      <family val="2"/>
    </font>
    <font>
      <sz val="11"/>
      <color theme="1"/>
      <name val="Calibri"/>
      <family val="2"/>
      <scheme val="minor"/>
    </font>
    <font>
      <sz val="10"/>
      <name val="MS Sans Serif"/>
      <family val="2"/>
    </font>
    <font>
      <sz val="10"/>
      <name val="Arial"/>
      <family val="2"/>
    </font>
    <font>
      <b/>
      <sz val="10"/>
      <name val="Arial"/>
      <family val="2"/>
    </font>
    <font>
      <sz val="10"/>
      <name val="Arial"/>
      <family val="2"/>
    </font>
    <font>
      <sz val="10"/>
      <color rgb="FFFF0000"/>
      <name val="Arial"/>
      <family val="2"/>
    </font>
    <font>
      <i/>
      <sz val="10"/>
      <color theme="1"/>
      <name val="Arial"/>
      <family val="2"/>
    </font>
    <font>
      <sz val="10"/>
      <color theme="1"/>
      <name val="Arial"/>
      <family val="2"/>
    </font>
    <font>
      <sz val="10"/>
      <color indexed="10"/>
      <name val="Arial"/>
      <family val="2"/>
    </font>
    <font>
      <sz val="9"/>
      <name val="Arial"/>
      <family val="2"/>
    </font>
    <font>
      <i/>
      <sz val="10"/>
      <name val="Arial"/>
      <family val="2"/>
    </font>
    <font>
      <b/>
      <sz val="8"/>
      <color theme="1"/>
      <name val="Arial"/>
      <family val="2"/>
    </font>
    <font>
      <sz val="11"/>
      <color theme="1"/>
      <name val="Times New Roman"/>
      <family val="1"/>
    </font>
  </fonts>
  <fills count="3">
    <fill>
      <patternFill patternType="none"/>
    </fill>
    <fill>
      <patternFill patternType="gray125"/>
    </fill>
    <fill>
      <patternFill patternType="solid">
        <fgColor theme="9" tint="0.59999389629810485"/>
        <bgColor indexed="64"/>
      </patternFill>
    </fill>
  </fills>
  <borders count="33">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thin">
        <color indexed="64"/>
      </right>
      <top/>
      <bottom/>
      <diagonal/>
    </border>
    <border>
      <left/>
      <right style="thin">
        <color theme="0" tint="-0.249977111117893"/>
      </right>
      <top style="medium">
        <color indexed="64"/>
      </top>
      <bottom style="thin">
        <color indexed="64"/>
      </bottom>
      <diagonal/>
    </border>
    <border>
      <left style="thin">
        <color theme="0" tint="-0.249977111117893"/>
      </left>
      <right/>
      <top style="medium">
        <color indexed="64"/>
      </top>
      <bottom style="thin">
        <color indexed="64"/>
      </bottom>
      <diagonal/>
    </border>
    <border>
      <left/>
      <right style="thin">
        <color theme="0" tint="-0.249977111117893"/>
      </right>
      <top/>
      <bottom/>
      <diagonal/>
    </border>
    <border>
      <left style="thin">
        <color theme="0" tint="-0.249977111117893"/>
      </left>
      <right/>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theme="0" tint="-0.249977111117893"/>
      </right>
      <top/>
      <bottom style="medium">
        <color indexed="64"/>
      </bottom>
      <diagonal/>
    </border>
    <border>
      <left/>
      <right style="thin">
        <color indexed="64"/>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style="thin">
        <color indexed="64"/>
      </bottom>
      <diagonal/>
    </border>
    <border>
      <left/>
      <right style="thin">
        <color theme="0" tint="-0.249977111117893"/>
      </right>
      <top/>
      <bottom style="thin">
        <color indexed="64"/>
      </bottom>
      <diagonal/>
    </border>
    <border>
      <left/>
      <right style="thin">
        <color indexed="64"/>
      </right>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thin">
        <color theme="0" tint="-0.249977111117893"/>
      </left>
      <right/>
      <top/>
      <bottom style="thin">
        <color indexed="64"/>
      </bottom>
      <diagonal/>
    </border>
    <border>
      <left style="medium">
        <color auto="1"/>
      </left>
      <right style="medium">
        <color auto="1"/>
      </right>
      <top/>
      <bottom/>
      <diagonal/>
    </border>
  </borders>
  <cellStyleXfs count="9">
    <xf numFmtId="0" fontId="0" fillId="0" borderId="0"/>
    <xf numFmtId="0" fontId="2" fillId="0" borderId="0"/>
    <xf numFmtId="0" fontId="3" fillId="0" borderId="0"/>
    <xf numFmtId="0" fontId="2" fillId="0" borderId="0"/>
    <xf numFmtId="0" fontId="4" fillId="0" borderId="0"/>
    <xf numFmtId="0" fontId="6" fillId="0" borderId="0"/>
    <xf numFmtId="0" fontId="9" fillId="0" borderId="0"/>
    <xf numFmtId="0" fontId="4" fillId="0" borderId="0"/>
    <xf numFmtId="0" fontId="4" fillId="0" borderId="0"/>
  </cellStyleXfs>
  <cellXfs count="111">
    <xf numFmtId="0" fontId="0" fillId="0" borderId="0" xfId="0"/>
    <xf numFmtId="0" fontId="1" fillId="0" borderId="0" xfId="0" applyFont="1" applyAlignment="1"/>
    <xf numFmtId="0" fontId="1" fillId="0" borderId="0" xfId="0" applyFont="1" applyAlignment="1">
      <alignment horizontal="center"/>
    </xf>
    <xf numFmtId="0" fontId="1" fillId="0" borderId="0" xfId="0" applyFont="1"/>
    <xf numFmtId="0" fontId="5" fillId="2" borderId="0" xfId="4" applyFont="1" applyFill="1"/>
    <xf numFmtId="0" fontId="0" fillId="2" borderId="0" xfId="0" applyFont="1" applyFill="1" applyAlignment="1">
      <alignment vertical="center" wrapText="1"/>
    </xf>
    <xf numFmtId="0" fontId="5" fillId="2" borderId="0" xfId="4" applyFont="1" applyFill="1" applyAlignment="1">
      <alignment horizontal="center"/>
    </xf>
    <xf numFmtId="2" fontId="0" fillId="0" borderId="0" xfId="0" applyNumberFormat="1" applyFont="1" applyAlignment="1">
      <alignment horizontal="center"/>
    </xf>
    <xf numFmtId="0" fontId="8" fillId="0" borderId="0" xfId="0" applyFont="1" applyFill="1"/>
    <xf numFmtId="0" fontId="0" fillId="0" borderId="0" xfId="0" applyFont="1"/>
    <xf numFmtId="0" fontId="0" fillId="0" borderId="0" xfId="0" applyFont="1" applyAlignment="1">
      <alignment horizontal="center"/>
    </xf>
    <xf numFmtId="0" fontId="0" fillId="2" borderId="0" xfId="0" applyFont="1" applyFill="1"/>
    <xf numFmtId="0" fontId="0" fillId="0" borderId="0" xfId="0" applyFont="1" applyBorder="1" applyAlignment="1">
      <alignment horizontal="center"/>
    </xf>
    <xf numFmtId="2" fontId="0" fillId="0" borderId="0" xfId="0" applyNumberFormat="1" applyFont="1"/>
    <xf numFmtId="0" fontId="0" fillId="0" borderId="0" xfId="0" applyFont="1" applyFill="1" applyBorder="1" applyAlignment="1">
      <alignment horizontal="center"/>
    </xf>
    <xf numFmtId="0" fontId="0" fillId="0" borderId="0" xfId="0" applyFont="1" applyFill="1"/>
    <xf numFmtId="0" fontId="4" fillId="0" borderId="0" xfId="4" applyFont="1" applyFill="1" applyAlignment="1">
      <alignment horizontal="center"/>
    </xf>
    <xf numFmtId="165" fontId="0" fillId="0" borderId="0" xfId="0" applyNumberFormat="1" applyFont="1" applyAlignment="1">
      <alignment horizontal="center"/>
    </xf>
    <xf numFmtId="2" fontId="4" fillId="0" borderId="0" xfId="4" applyNumberFormat="1" applyFont="1" applyFill="1" applyAlignment="1">
      <alignment horizontal="center"/>
    </xf>
    <xf numFmtId="0" fontId="0" fillId="0" borderId="0" xfId="0" applyFont="1" applyBorder="1"/>
    <xf numFmtId="0" fontId="0" fillId="0" borderId="0" xfId="0" applyFont="1" applyFill="1" applyBorder="1"/>
    <xf numFmtId="14" fontId="0" fillId="0" borderId="0" xfId="0" applyNumberFormat="1" applyFont="1"/>
    <xf numFmtId="0" fontId="4" fillId="0" borderId="0" xfId="4" applyFont="1"/>
    <xf numFmtId="0" fontId="4" fillId="0" borderId="0" xfId="4" applyFont="1" applyAlignment="1">
      <alignment horizontal="center"/>
    </xf>
    <xf numFmtId="0" fontId="8" fillId="0" borderId="0" xfId="0" applyFont="1"/>
    <xf numFmtId="0" fontId="0" fillId="2" borderId="0" xfId="0" applyFont="1" applyFill="1" applyAlignment="1">
      <alignment vertical="center"/>
    </xf>
    <xf numFmtId="0" fontId="7" fillId="0" borderId="0" xfId="0" applyFont="1"/>
    <xf numFmtId="2" fontId="0" fillId="0" borderId="0" xfId="0" applyNumberFormat="1" applyFont="1" applyAlignment="1">
      <alignment horizontal="center" wrapText="1"/>
    </xf>
    <xf numFmtId="0" fontId="4" fillId="2" borderId="0" xfId="4" applyFont="1" applyFill="1"/>
    <xf numFmtId="0" fontId="5" fillId="0" borderId="9" xfId="6" applyFont="1" applyFill="1" applyBorder="1" applyAlignment="1">
      <alignment vertical="center"/>
    </xf>
    <xf numFmtId="0" fontId="10" fillId="0" borderId="14" xfId="6" applyFont="1" applyFill="1" applyBorder="1" applyAlignment="1">
      <alignment vertical="center" wrapText="1"/>
    </xf>
    <xf numFmtId="0" fontId="10" fillId="0" borderId="15" xfId="6" applyFont="1" applyFill="1" applyBorder="1" applyAlignment="1">
      <alignment horizontal="center" vertical="center" wrapText="1"/>
    </xf>
    <xf numFmtId="0" fontId="9" fillId="0" borderId="0" xfId="6" applyFill="1" applyBorder="1" applyAlignment="1">
      <alignment vertical="center"/>
    </xf>
    <xf numFmtId="0" fontId="9" fillId="0" borderId="9" xfId="6" applyFill="1" applyBorder="1" applyAlignment="1">
      <alignment vertical="center"/>
    </xf>
    <xf numFmtId="0" fontId="9" fillId="0" borderId="9" xfId="6" applyFont="1" applyFill="1" applyBorder="1" applyAlignment="1">
      <alignment vertical="center"/>
    </xf>
    <xf numFmtId="0" fontId="9" fillId="0" borderId="0" xfId="6" applyFill="1" applyBorder="1"/>
    <xf numFmtId="164" fontId="9" fillId="0" borderId="0" xfId="2" applyNumberFormat="1" applyFont="1" applyFill="1" applyBorder="1" applyAlignment="1">
      <alignment horizontal="right"/>
    </xf>
    <xf numFmtId="0" fontId="3" fillId="0" borderId="0" xfId="2" applyFill="1" applyBorder="1"/>
    <xf numFmtId="0" fontId="9" fillId="0" borderId="21" xfId="7" applyFont="1" applyFill="1" applyBorder="1" applyAlignment="1">
      <alignment horizontal="left"/>
    </xf>
    <xf numFmtId="2" fontId="9" fillId="0" borderId="19" xfId="2" applyNumberFormat="1" applyFont="1" applyFill="1" applyBorder="1" applyAlignment="1">
      <alignment horizontal="right"/>
    </xf>
    <xf numFmtId="2" fontId="9" fillId="0" borderId="0" xfId="2" applyNumberFormat="1" applyFont="1" applyFill="1" applyBorder="1" applyAlignment="1">
      <alignment horizontal="right"/>
    </xf>
    <xf numFmtId="0" fontId="9" fillId="0" borderId="21" xfId="7" applyFont="1" applyFill="1" applyBorder="1"/>
    <xf numFmtId="164" fontId="4" fillId="0" borderId="0" xfId="2" applyNumberFormat="1" applyFont="1" applyFill="1" applyBorder="1" applyAlignment="1">
      <alignment horizontal="right"/>
    </xf>
    <xf numFmtId="167" fontId="4" fillId="0" borderId="0" xfId="2" applyNumberFormat="1" applyFont="1" applyFill="1" applyBorder="1" applyAlignment="1">
      <alignment horizontal="right"/>
    </xf>
    <xf numFmtId="166" fontId="3" fillId="0" borderId="20" xfId="2" applyNumberFormat="1" applyFill="1" applyBorder="1"/>
    <xf numFmtId="2" fontId="3" fillId="0" borderId="0" xfId="2" applyNumberFormat="1" applyFill="1" applyBorder="1"/>
    <xf numFmtId="0" fontId="0" fillId="0" borderId="21" xfId="7" applyFont="1" applyFill="1" applyBorder="1" applyAlignment="1">
      <alignment horizontal="left"/>
    </xf>
    <xf numFmtId="0" fontId="9" fillId="0" borderId="0" xfId="7" applyFont="1" applyFill="1" applyBorder="1" applyAlignment="1">
      <alignment horizontal="left"/>
    </xf>
    <xf numFmtId="2" fontId="9" fillId="0" borderId="0" xfId="7" applyNumberFormat="1" applyFont="1" applyFill="1" applyBorder="1" applyAlignment="1">
      <alignment horizontal="left"/>
    </xf>
    <xf numFmtId="0" fontId="9" fillId="0" borderId="0" xfId="2" applyNumberFormat="1" applyFont="1" applyFill="1" applyBorder="1" applyAlignment="1">
      <alignment horizontal="right"/>
    </xf>
    <xf numFmtId="0" fontId="9" fillId="0" borderId="0" xfId="6" applyFill="1"/>
    <xf numFmtId="164" fontId="9" fillId="0" borderId="19" xfId="2" applyNumberFormat="1" applyFont="1" applyFill="1" applyBorder="1" applyAlignment="1">
      <alignment horizontal="right"/>
    </xf>
    <xf numFmtId="0" fontId="4" fillId="0" borderId="0" xfId="2" applyFont="1" applyFill="1" applyBorder="1" applyAlignment="1">
      <alignment horizontal="left"/>
    </xf>
    <xf numFmtId="0" fontId="9" fillId="0" borderId="0" xfId="6" applyFont="1" applyFill="1"/>
    <xf numFmtId="165" fontId="4" fillId="0" borderId="0" xfId="2" applyNumberFormat="1" applyFont="1" applyFill="1" applyBorder="1" applyAlignment="1">
      <alignment horizontal="right"/>
    </xf>
    <xf numFmtId="1" fontId="3" fillId="0" borderId="20" xfId="2" applyNumberFormat="1" applyFill="1" applyBorder="1"/>
    <xf numFmtId="0" fontId="9" fillId="0" borderId="6" xfId="7" applyFont="1" applyFill="1" applyBorder="1" applyAlignment="1">
      <alignment horizontal="left"/>
    </xf>
    <xf numFmtId="0" fontId="9" fillId="0" borderId="6" xfId="7" applyFont="1" applyFill="1" applyBorder="1"/>
    <xf numFmtId="0" fontId="0" fillId="0" borderId="6" xfId="7" applyFont="1" applyFill="1" applyBorder="1" applyAlignment="1">
      <alignment horizontal="left"/>
    </xf>
    <xf numFmtId="2" fontId="9" fillId="0" borderId="11" xfId="7" applyNumberFormat="1" applyFont="1" applyFill="1" applyBorder="1" applyAlignment="1">
      <alignment horizontal="right"/>
    </xf>
    <xf numFmtId="2" fontId="0" fillId="0" borderId="11" xfId="7" applyNumberFormat="1" applyFont="1" applyFill="1" applyBorder="1" applyAlignment="1">
      <alignment horizontal="right"/>
    </xf>
    <xf numFmtId="2" fontId="9" fillId="0" borderId="16" xfId="2" applyNumberFormat="1" applyFont="1" applyFill="1" applyBorder="1" applyAlignment="1">
      <alignment horizontal="right"/>
    </xf>
    <xf numFmtId="0" fontId="9" fillId="0" borderId="7" xfId="2" applyNumberFormat="1" applyFont="1" applyFill="1" applyBorder="1" applyAlignment="1">
      <alignment horizontal="right"/>
    </xf>
    <xf numFmtId="0" fontId="0" fillId="0" borderId="6" xfId="0" applyFont="1" applyBorder="1"/>
    <xf numFmtId="0" fontId="9" fillId="0" borderId="8" xfId="7" applyFont="1" applyFill="1" applyBorder="1" applyAlignment="1">
      <alignment horizontal="left"/>
    </xf>
    <xf numFmtId="2" fontId="9" fillId="0" borderId="22" xfId="7" applyNumberFormat="1" applyFont="1" applyFill="1" applyBorder="1" applyAlignment="1">
      <alignment horizontal="right"/>
    </xf>
    <xf numFmtId="2" fontId="9" fillId="0" borderId="23" xfId="2" applyNumberFormat="1" applyFont="1" applyFill="1" applyBorder="1" applyAlignment="1">
      <alignment horizontal="right"/>
    </xf>
    <xf numFmtId="2" fontId="9" fillId="0" borderId="9" xfId="2" applyNumberFormat="1" applyFont="1" applyFill="1" applyBorder="1" applyAlignment="1">
      <alignment horizontal="right"/>
    </xf>
    <xf numFmtId="2" fontId="9" fillId="0" borderId="24" xfId="2" applyNumberFormat="1" applyFont="1" applyFill="1" applyBorder="1" applyAlignment="1">
      <alignment horizontal="right"/>
    </xf>
    <xf numFmtId="0" fontId="9" fillId="0" borderId="10" xfId="2" applyNumberFormat="1" applyFont="1" applyFill="1" applyBorder="1" applyAlignment="1">
      <alignment horizontal="right"/>
    </xf>
    <xf numFmtId="49" fontId="0" fillId="2" borderId="27" xfId="6" applyNumberFormat="1" applyFont="1" applyFill="1" applyBorder="1" applyAlignment="1">
      <alignment horizontal="center" wrapText="1"/>
    </xf>
    <xf numFmtId="0" fontId="0" fillId="2" borderId="28" xfId="6" applyFont="1" applyFill="1" applyBorder="1" applyAlignment="1">
      <alignment horizontal="center" wrapText="1"/>
    </xf>
    <xf numFmtId="0" fontId="4" fillId="2" borderId="12" xfId="6" applyFont="1" applyFill="1" applyBorder="1" applyAlignment="1">
      <alignment horizontal="center" vertical="center" wrapText="1"/>
    </xf>
    <xf numFmtId="0" fontId="0" fillId="2" borderId="13" xfId="6" applyFont="1" applyFill="1" applyBorder="1" applyAlignment="1">
      <alignment horizontal="center" wrapText="1"/>
    </xf>
    <xf numFmtId="0" fontId="11" fillId="2" borderId="13" xfId="6" applyFont="1" applyFill="1" applyBorder="1" applyAlignment="1">
      <alignment horizontal="center" wrapText="1"/>
    </xf>
    <xf numFmtId="0" fontId="9" fillId="2" borderId="31" xfId="6" applyFont="1" applyFill="1" applyBorder="1" applyAlignment="1">
      <alignment horizontal="center"/>
    </xf>
    <xf numFmtId="0" fontId="12" fillId="0" borderId="0" xfId="0" applyFont="1"/>
    <xf numFmtId="0" fontId="5" fillId="0" borderId="0" xfId="0" applyFont="1"/>
    <xf numFmtId="165" fontId="0" fillId="0" borderId="0" xfId="0" applyNumberFormat="1" applyBorder="1" applyAlignment="1">
      <alignment horizontal="center"/>
    </xf>
    <xf numFmtId="0" fontId="1" fillId="2" borderId="0" xfId="0" applyFont="1" applyFill="1" applyAlignment="1">
      <alignment horizontal="center"/>
    </xf>
    <xf numFmtId="0" fontId="1" fillId="0" borderId="0" xfId="0" applyFont="1" applyFill="1" applyAlignment="1">
      <alignment horizontal="center"/>
    </xf>
    <xf numFmtId="0" fontId="1" fillId="2" borderId="0" xfId="0" applyFont="1" applyFill="1" applyAlignment="1">
      <alignment horizontal="center" vertical="center" wrapText="1"/>
    </xf>
    <xf numFmtId="0" fontId="5" fillId="0" borderId="0" xfId="4" applyFont="1" applyFill="1" applyAlignment="1">
      <alignment horizontal="center"/>
    </xf>
    <xf numFmtId="2" fontId="4" fillId="0" borderId="0" xfId="8" applyNumberFormat="1" applyFont="1" applyAlignment="1">
      <alignment horizontal="center"/>
    </xf>
    <xf numFmtId="1" fontId="5" fillId="0" borderId="0" xfId="4" applyNumberFormat="1" applyFont="1" applyFill="1" applyAlignment="1">
      <alignment horizontal="center"/>
    </xf>
    <xf numFmtId="0" fontId="0" fillId="0" borderId="21" xfId="7" applyFont="1" applyFill="1" applyBorder="1"/>
    <xf numFmtId="164" fontId="9" fillId="0" borderId="0" xfId="6" applyNumberFormat="1" applyFill="1" applyBorder="1" applyAlignment="1">
      <alignment horizontal="center"/>
    </xf>
    <xf numFmtId="0" fontId="0" fillId="2" borderId="0" xfId="6" applyFont="1" applyFill="1" applyBorder="1" applyAlignment="1">
      <alignment horizontal="center" wrapText="1"/>
    </xf>
    <xf numFmtId="0" fontId="5" fillId="0" borderId="0" xfId="4" applyFont="1" applyFill="1" applyAlignment="1">
      <alignment horizontal="center"/>
    </xf>
    <xf numFmtId="0" fontId="14" fillId="0" borderId="0" xfId="0" applyFont="1"/>
    <xf numFmtId="2" fontId="5" fillId="0" borderId="0" xfId="4" applyNumberFormat="1" applyFont="1" applyFill="1" applyAlignment="1">
      <alignment horizontal="center"/>
    </xf>
    <xf numFmtId="168" fontId="0" fillId="0" borderId="0" xfId="0" applyNumberFormat="1" applyFont="1"/>
    <xf numFmtId="0" fontId="4" fillId="0" borderId="0" xfId="0" applyFont="1" applyAlignment="1">
      <alignment horizontal="left" wrapText="1"/>
    </xf>
    <xf numFmtId="0" fontId="9" fillId="2" borderId="18" xfId="6" applyFont="1" applyFill="1" applyBorder="1" applyAlignment="1">
      <alignment horizontal="center" vertical="center"/>
    </xf>
    <xf numFmtId="0" fontId="9" fillId="2" borderId="2" xfId="6" applyFont="1" applyFill="1" applyBorder="1" applyAlignment="1">
      <alignment horizontal="center" vertical="center"/>
    </xf>
    <xf numFmtId="0" fontId="5" fillId="2" borderId="1" xfId="6" applyFont="1" applyFill="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4" fillId="2" borderId="5" xfId="2" applyFont="1" applyFill="1" applyBorder="1" applyAlignment="1">
      <alignment horizontal="center" vertical="center"/>
    </xf>
    <xf numFmtId="0" fontId="4" fillId="2" borderId="30" xfId="2" applyFont="1" applyFill="1" applyBorder="1" applyAlignment="1">
      <alignment horizontal="center" vertical="center"/>
    </xf>
    <xf numFmtId="0" fontId="5" fillId="2" borderId="25" xfId="6" applyFont="1" applyFill="1" applyBorder="1" applyAlignment="1">
      <alignment horizontal="center" vertical="center" wrapText="1"/>
    </xf>
    <xf numFmtId="0" fontId="5" fillId="2" borderId="26" xfId="6" applyFont="1" applyFill="1" applyBorder="1" applyAlignment="1">
      <alignment horizontal="center" vertical="center" wrapText="1"/>
    </xf>
    <xf numFmtId="0" fontId="5" fillId="2" borderId="4" xfId="6" applyFont="1" applyFill="1" applyBorder="1" applyAlignment="1">
      <alignment horizontal="center" vertical="center" wrapText="1"/>
    </xf>
    <xf numFmtId="0" fontId="5" fillId="2" borderId="29" xfId="6" applyFont="1" applyFill="1" applyBorder="1" applyAlignment="1">
      <alignment horizontal="center" vertical="center" wrapText="1"/>
    </xf>
    <xf numFmtId="0" fontId="5" fillId="2" borderId="17" xfId="6" applyFont="1" applyFill="1" applyBorder="1" applyAlignment="1">
      <alignment horizontal="center" vertical="center" wrapText="1"/>
    </xf>
    <xf numFmtId="0" fontId="13" fillId="0" borderId="32" xfId="6" applyFont="1" applyFill="1" applyBorder="1" applyAlignment="1">
      <alignment horizontal="center" wrapText="1"/>
    </xf>
    <xf numFmtId="0" fontId="1" fillId="2" borderId="0" xfId="0" applyFont="1" applyFill="1" applyAlignment="1">
      <alignment horizontal="center" wrapText="1"/>
    </xf>
    <xf numFmtId="0" fontId="1" fillId="2" borderId="0" xfId="0" applyFont="1" applyFill="1" applyAlignment="1">
      <alignment horizontal="center"/>
    </xf>
    <xf numFmtId="0" fontId="5" fillId="2" borderId="0" xfId="4" applyFont="1" applyFill="1" applyAlignment="1">
      <alignment horizontal="center" wrapText="1"/>
    </xf>
    <xf numFmtId="0" fontId="1" fillId="0" borderId="0" xfId="0" applyFont="1" applyFill="1" applyAlignment="1">
      <alignment horizontal="center"/>
    </xf>
    <xf numFmtId="0" fontId="5" fillId="0" borderId="0" xfId="4" applyFont="1" applyFill="1" applyAlignment="1">
      <alignment horizontal="center"/>
    </xf>
  </cellXfs>
  <cellStyles count="9">
    <cellStyle name="Normal" xfId="0" builtinId="0"/>
    <cellStyle name="Normal 18" xfId="7"/>
    <cellStyle name="Normal 2" xfId="2"/>
    <cellStyle name="Normal 2 2 2" xfId="6"/>
    <cellStyle name="Normal 3" xfId="1"/>
    <cellStyle name="Normal 3 2" xfId="3"/>
    <cellStyle name="Normal 4" xfId="4"/>
    <cellStyle name="Normal 5" xfId="5"/>
    <cellStyle name="Normal 5 2" xfId="8"/>
  </cellStyles>
  <dxfs count="13">
    <dxf>
      <font>
        <b/>
        <i val="0"/>
      </font>
    </dxf>
    <dxf>
      <font>
        <b/>
        <i val="0"/>
      </font>
    </dxf>
    <dxf>
      <font>
        <b/>
        <i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font>
    </dxf>
  </dxfs>
  <tableStyles count="0" defaultTableStyle="TableStyleMedium2" defaultPivotStyle="PivotStyleLight16"/>
  <colors>
    <mruColors>
      <color rgb="FFDBEEF4"/>
      <color rgb="FF84C6D8"/>
      <color rgb="FF000000"/>
      <color rgb="FFFFFFFF"/>
      <color rgb="FFDCE6F2"/>
      <color rgb="FF007E39"/>
      <color rgb="FF009644"/>
      <color rgb="FF3B19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65557802934351E-2"/>
          <c:y val="0.15446717089357914"/>
          <c:w val="0.89941758571667496"/>
          <c:h val="0.51924521269160884"/>
        </c:manualLayout>
      </c:layout>
      <c:barChart>
        <c:barDir val="col"/>
        <c:grouping val="stacked"/>
        <c:varyColors val="0"/>
        <c:ser>
          <c:idx val="0"/>
          <c:order val="0"/>
          <c:tx>
            <c:v>Above the OECD average</c:v>
          </c:tx>
          <c:spPr>
            <a:solidFill>
              <a:schemeClr val="accent1"/>
            </a:solidFill>
            <a:ln>
              <a:solidFill>
                <a:schemeClr val="tx2"/>
              </a:solidFill>
            </a:ln>
          </c:spPr>
          <c:invertIfNegative val="0"/>
          <c:dPt>
            <c:idx val="31"/>
            <c:invertIfNegative val="0"/>
            <c:bubble3D val="0"/>
          </c:dPt>
          <c:dPt>
            <c:idx val="33"/>
            <c:invertIfNegative val="0"/>
            <c:bubble3D val="0"/>
          </c:dPt>
          <c:dPt>
            <c:idx val="34"/>
            <c:invertIfNegative val="0"/>
            <c:bubble3D val="0"/>
          </c:dPt>
          <c:dPt>
            <c:idx val="35"/>
            <c:invertIfNegative val="0"/>
            <c:bubble3D val="0"/>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dPt>
            <c:idx val="41"/>
            <c:invertIfNegative val="0"/>
            <c:bubble3D val="0"/>
          </c:dPt>
          <c:dPt>
            <c:idx val="42"/>
            <c:invertIfNegative val="0"/>
            <c:bubble3D val="0"/>
          </c:dPt>
          <c:dPt>
            <c:idx val="43"/>
            <c:invertIfNegative val="0"/>
            <c:bubble3D val="0"/>
          </c:dPt>
          <c:dPt>
            <c:idx val="44"/>
            <c:invertIfNegative val="0"/>
            <c:bubble3D val="0"/>
          </c:dPt>
          <c:cat>
            <c:strRef>
              <c:f>'PiF 61 - Figure 1'!$Q$47:$Q$111</c:f>
              <c:strCache>
                <c:ptCount val="65"/>
                <c:pt idx="0">
                  <c:v>Macao-China     15</c:v>
                </c:pt>
                <c:pt idx="1">
                  <c:v>Russian Federation     16</c:v>
                </c:pt>
                <c:pt idx="2">
                  <c:v>Serbia     11</c:v>
                </c:pt>
                <c:pt idx="3">
                  <c:v>Slovak Republic     11</c:v>
                </c:pt>
                <c:pt idx="4">
                  <c:v>Albania     12</c:v>
                </c:pt>
                <c:pt idx="5">
                  <c:v>Switzerland     13</c:v>
                </c:pt>
                <c:pt idx="6">
                  <c:v>Mexico     19</c:v>
                </c:pt>
                <c:pt idx="7">
                  <c:v>Poland       9</c:v>
                </c:pt>
                <c:pt idx="8">
                  <c:v>Malaysia     12</c:v>
                </c:pt>
                <c:pt idx="9">
                  <c:v>Liechtenstein     17</c:v>
                </c:pt>
                <c:pt idx="10">
                  <c:v>Viet Nam       5</c:v>
                </c:pt>
                <c:pt idx="11">
                  <c:v>Lithuania     14</c:v>
                </c:pt>
                <c:pt idx="12">
                  <c:v>Kazakhstan     22</c:v>
                </c:pt>
                <c:pt idx="13">
                  <c:v>Chinese Taipei     16</c:v>
                </c:pt>
                <c:pt idx="14">
                  <c:v>Hong Kong-China     10</c:v>
                </c:pt>
                <c:pt idx="15">
                  <c:v>Denmark     28</c:v>
                </c:pt>
                <c:pt idx="16">
                  <c:v>Italy     10</c:v>
                </c:pt>
                <c:pt idx="17">
                  <c:v>Latvia     22</c:v>
                </c:pt>
                <c:pt idx="18">
                  <c:v>Colombia     26</c:v>
                </c:pt>
                <c:pt idx="19">
                  <c:v>Iceland     23</c:v>
                </c:pt>
                <c:pt idx="20">
                  <c:v>Germany     17</c:v>
                </c:pt>
                <c:pt idx="21">
                  <c:v>Japan     12</c:v>
                </c:pt>
                <c:pt idx="22">
                  <c:v>Qatar     13</c:v>
                </c:pt>
                <c:pt idx="23">
                  <c:v>Korea     17</c:v>
                </c:pt>
                <c:pt idx="24">
                  <c:v>Slovenia     11</c:v>
                </c:pt>
                <c:pt idx="25">
                  <c:v>Tunisia     10</c:v>
                </c:pt>
                <c:pt idx="26">
                  <c:v>Romania     16</c:v>
                </c:pt>
                <c:pt idx="27">
                  <c:v>Peru     22</c:v>
                </c:pt>
                <c:pt idx="28">
                  <c:v>Croatia       9</c:v>
                </c:pt>
                <c:pt idx="29">
                  <c:v>France     19</c:v>
                </c:pt>
                <c:pt idx="30">
                  <c:v>Montenegro     13</c:v>
                </c:pt>
                <c:pt idx="31">
                  <c:v>Costa Rica     19</c:v>
                </c:pt>
                <c:pt idx="32">
                  <c:v>Argentina     21</c:v>
                </c:pt>
                <c:pt idx="33">
                  <c:v>Sweden     31</c:v>
                </c:pt>
                <c:pt idx="34">
                  <c:v>Czech Republic     25</c:v>
                </c:pt>
                <c:pt idx="35">
                  <c:v>Shanghai-China     25</c:v>
                </c:pt>
                <c:pt idx="36">
                  <c:v>Estonia     14</c:v>
                </c:pt>
                <c:pt idx="37">
                  <c:v>Bulgaria     11</c:v>
                </c:pt>
                <c:pt idx="38">
                  <c:v>OECD average     21</c:v>
                </c:pt>
                <c:pt idx="39">
                  <c:v>Turkey     13</c:v>
                </c:pt>
                <c:pt idx="40">
                  <c:v>Brazil     30</c:v>
                </c:pt>
                <c:pt idx="41">
                  <c:v>Canada     26</c:v>
                </c:pt>
                <c:pt idx="42">
                  <c:v>Singapore     22</c:v>
                </c:pt>
                <c:pt idx="43">
                  <c:v>Greece     20</c:v>
                </c:pt>
                <c:pt idx="44">
                  <c:v>Austria     13</c:v>
                </c:pt>
                <c:pt idx="45">
                  <c:v>Portugal     27</c:v>
                </c:pt>
                <c:pt idx="46">
                  <c:v>Finland     32</c:v>
                </c:pt>
                <c:pt idx="47">
                  <c:v>United States     29</c:v>
                </c:pt>
                <c:pt idx="48">
                  <c:v>Hungary     17</c:v>
                </c:pt>
                <c:pt idx="49">
                  <c:v>Luxembourg     13</c:v>
                </c:pt>
                <c:pt idx="50">
                  <c:v>Norway     28</c:v>
                </c:pt>
                <c:pt idx="51">
                  <c:v>Belgium     24</c:v>
                </c:pt>
                <c:pt idx="52">
                  <c:v>Jordan     14</c:v>
                </c:pt>
                <c:pt idx="53">
                  <c:v>Israel     14</c:v>
                </c:pt>
                <c:pt idx="54">
                  <c:v>Thailand     46</c:v>
                </c:pt>
                <c:pt idx="55">
                  <c:v>United Arab Emirates     13</c:v>
                </c:pt>
                <c:pt idx="56">
                  <c:v>Australia     35</c:v>
                </c:pt>
                <c:pt idx="57">
                  <c:v>Chile     22</c:v>
                </c:pt>
                <c:pt idx="58">
                  <c:v>New Zealand     35</c:v>
                </c:pt>
                <c:pt idx="59">
                  <c:v>Indonesia     23</c:v>
                </c:pt>
                <c:pt idx="60">
                  <c:v>Spain     19</c:v>
                </c:pt>
                <c:pt idx="61">
                  <c:v>Netherlands     22</c:v>
                </c:pt>
                <c:pt idx="62">
                  <c:v>United Kingdom     37</c:v>
                </c:pt>
                <c:pt idx="63">
                  <c:v>Ireland     28</c:v>
                </c:pt>
                <c:pt idx="64">
                  <c:v>Uruguay     23</c:v>
                </c:pt>
              </c:strCache>
            </c:strRef>
          </c:cat>
          <c:val>
            <c:numRef>
              <c:f>'PiF 61 - Figure 1'!$D$47:$D$111</c:f>
              <c:numCache>
                <c:formatCode>0.00</c:formatCod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1.3058498771602343</c:v>
                </c:pt>
                <c:pt idx="48">
                  <c:v>1.3122797671437649</c:v>
                </c:pt>
                <c:pt idx="49">
                  <c:v>1.3216865402944042</c:v>
                </c:pt>
                <c:pt idx="50">
                  <c:v>1.3217598278749723</c:v>
                </c:pt>
                <c:pt idx="51">
                  <c:v>1.322222676711059</c:v>
                </c:pt>
                <c:pt idx="52">
                  <c:v>1.3282754968613031</c:v>
                </c:pt>
                <c:pt idx="53">
                  <c:v>1.3302002448022661</c:v>
                </c:pt>
                <c:pt idx="54">
                  <c:v>1.3432812667951719</c:v>
                </c:pt>
                <c:pt idx="55">
                  <c:v>1.3729143426666903</c:v>
                </c:pt>
                <c:pt idx="56">
                  <c:v>1.3809591143222291</c:v>
                </c:pt>
                <c:pt idx="57">
                  <c:v>1.4051902792383351</c:v>
                </c:pt>
                <c:pt idx="58">
                  <c:v>1.428026742022646</c:v>
                </c:pt>
                <c:pt idx="59">
                  <c:v>1.4379321772492633</c:v>
                </c:pt>
                <c:pt idx="60">
                  <c:v>1.4443923642208043</c:v>
                </c:pt>
                <c:pt idx="61">
                  <c:v>1.4540674940986251</c:v>
                </c:pt>
                <c:pt idx="62">
                  <c:v>1.4923416672347931</c:v>
                </c:pt>
                <c:pt idx="63">
                  <c:v>1.5670803566306972</c:v>
                </c:pt>
                <c:pt idx="64">
                  <c:v>1.6281547505932772</c:v>
                </c:pt>
              </c:numCache>
            </c:numRef>
          </c:val>
        </c:ser>
        <c:ser>
          <c:idx val="1"/>
          <c:order val="1"/>
          <c:tx>
            <c:v>At the same level as the OECD average</c:v>
          </c:tx>
          <c:spPr>
            <a:solidFill>
              <a:schemeClr val="tx2">
                <a:lumMod val="40000"/>
                <a:lumOff val="60000"/>
              </a:schemeClr>
            </a:solidFill>
            <a:ln>
              <a:solidFill>
                <a:schemeClr val="tx2"/>
              </a:solidFill>
            </a:ln>
          </c:spPr>
          <c:invertIfNegative val="0"/>
          <c:cat>
            <c:strRef>
              <c:f>'PiF 61 - Figure 1'!$Q$47:$Q$111</c:f>
              <c:strCache>
                <c:ptCount val="65"/>
                <c:pt idx="0">
                  <c:v>Macao-China     15</c:v>
                </c:pt>
                <c:pt idx="1">
                  <c:v>Russian Federation     16</c:v>
                </c:pt>
                <c:pt idx="2">
                  <c:v>Serbia     11</c:v>
                </c:pt>
                <c:pt idx="3">
                  <c:v>Slovak Republic     11</c:v>
                </c:pt>
                <c:pt idx="4">
                  <c:v>Albania     12</c:v>
                </c:pt>
                <c:pt idx="5">
                  <c:v>Switzerland     13</c:v>
                </c:pt>
                <c:pt idx="6">
                  <c:v>Mexico     19</c:v>
                </c:pt>
                <c:pt idx="7">
                  <c:v>Poland       9</c:v>
                </c:pt>
                <c:pt idx="8">
                  <c:v>Malaysia     12</c:v>
                </c:pt>
                <c:pt idx="9">
                  <c:v>Liechtenstein     17</c:v>
                </c:pt>
                <c:pt idx="10">
                  <c:v>Viet Nam       5</c:v>
                </c:pt>
                <c:pt idx="11">
                  <c:v>Lithuania     14</c:v>
                </c:pt>
                <c:pt idx="12">
                  <c:v>Kazakhstan     22</c:v>
                </c:pt>
                <c:pt idx="13">
                  <c:v>Chinese Taipei     16</c:v>
                </c:pt>
                <c:pt idx="14">
                  <c:v>Hong Kong-China     10</c:v>
                </c:pt>
                <c:pt idx="15">
                  <c:v>Denmark     28</c:v>
                </c:pt>
                <c:pt idx="16">
                  <c:v>Italy     10</c:v>
                </c:pt>
                <c:pt idx="17">
                  <c:v>Latvia     22</c:v>
                </c:pt>
                <c:pt idx="18">
                  <c:v>Colombia     26</c:v>
                </c:pt>
                <c:pt idx="19">
                  <c:v>Iceland     23</c:v>
                </c:pt>
                <c:pt idx="20">
                  <c:v>Germany     17</c:v>
                </c:pt>
                <c:pt idx="21">
                  <c:v>Japan     12</c:v>
                </c:pt>
                <c:pt idx="22">
                  <c:v>Qatar     13</c:v>
                </c:pt>
                <c:pt idx="23">
                  <c:v>Korea     17</c:v>
                </c:pt>
                <c:pt idx="24">
                  <c:v>Slovenia     11</c:v>
                </c:pt>
                <c:pt idx="25">
                  <c:v>Tunisia     10</c:v>
                </c:pt>
                <c:pt idx="26">
                  <c:v>Romania     16</c:v>
                </c:pt>
                <c:pt idx="27">
                  <c:v>Peru     22</c:v>
                </c:pt>
                <c:pt idx="28">
                  <c:v>Croatia       9</c:v>
                </c:pt>
                <c:pt idx="29">
                  <c:v>France     19</c:v>
                </c:pt>
                <c:pt idx="30">
                  <c:v>Montenegro     13</c:v>
                </c:pt>
                <c:pt idx="31">
                  <c:v>Costa Rica     19</c:v>
                </c:pt>
                <c:pt idx="32">
                  <c:v>Argentina     21</c:v>
                </c:pt>
                <c:pt idx="33">
                  <c:v>Sweden     31</c:v>
                </c:pt>
                <c:pt idx="34">
                  <c:v>Czech Republic     25</c:v>
                </c:pt>
                <c:pt idx="35">
                  <c:v>Shanghai-China     25</c:v>
                </c:pt>
                <c:pt idx="36">
                  <c:v>Estonia     14</c:v>
                </c:pt>
                <c:pt idx="37">
                  <c:v>Bulgaria     11</c:v>
                </c:pt>
                <c:pt idx="38">
                  <c:v>OECD average     21</c:v>
                </c:pt>
                <c:pt idx="39">
                  <c:v>Turkey     13</c:v>
                </c:pt>
                <c:pt idx="40">
                  <c:v>Brazil     30</c:v>
                </c:pt>
                <c:pt idx="41">
                  <c:v>Canada     26</c:v>
                </c:pt>
                <c:pt idx="42">
                  <c:v>Singapore     22</c:v>
                </c:pt>
                <c:pt idx="43">
                  <c:v>Greece     20</c:v>
                </c:pt>
                <c:pt idx="44">
                  <c:v>Austria     13</c:v>
                </c:pt>
                <c:pt idx="45">
                  <c:v>Portugal     27</c:v>
                </c:pt>
                <c:pt idx="46">
                  <c:v>Finland     32</c:v>
                </c:pt>
                <c:pt idx="47">
                  <c:v>United States     29</c:v>
                </c:pt>
                <c:pt idx="48">
                  <c:v>Hungary     17</c:v>
                </c:pt>
                <c:pt idx="49">
                  <c:v>Luxembourg     13</c:v>
                </c:pt>
                <c:pt idx="50">
                  <c:v>Norway     28</c:v>
                </c:pt>
                <c:pt idx="51">
                  <c:v>Belgium     24</c:v>
                </c:pt>
                <c:pt idx="52">
                  <c:v>Jordan     14</c:v>
                </c:pt>
                <c:pt idx="53">
                  <c:v>Israel     14</c:v>
                </c:pt>
                <c:pt idx="54">
                  <c:v>Thailand     46</c:v>
                </c:pt>
                <c:pt idx="55">
                  <c:v>United Arab Emirates     13</c:v>
                </c:pt>
                <c:pt idx="56">
                  <c:v>Australia     35</c:v>
                </c:pt>
                <c:pt idx="57">
                  <c:v>Chile     22</c:v>
                </c:pt>
                <c:pt idx="58">
                  <c:v>New Zealand     35</c:v>
                </c:pt>
                <c:pt idx="59">
                  <c:v>Indonesia     23</c:v>
                </c:pt>
                <c:pt idx="60">
                  <c:v>Spain     19</c:v>
                </c:pt>
                <c:pt idx="61">
                  <c:v>Netherlands     22</c:v>
                </c:pt>
                <c:pt idx="62">
                  <c:v>United Kingdom     37</c:v>
                </c:pt>
                <c:pt idx="63">
                  <c:v>Ireland     28</c:v>
                </c:pt>
                <c:pt idx="64">
                  <c:v>Uruguay     23</c:v>
                </c:pt>
              </c:strCache>
            </c:strRef>
          </c:cat>
          <c:val>
            <c:numRef>
              <c:f>'PiF 61 - Figure 1'!$E$47:$E$111</c:f>
              <c:numCache>
                <c:formatCode>0.00</c:formatCod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1.194191548903401</c:v>
                </c:pt>
                <c:pt idx="30">
                  <c:v>1.2004293594060409</c:v>
                </c:pt>
                <c:pt idx="31">
                  <c:v>1.2047975249539189</c:v>
                </c:pt>
                <c:pt idx="32">
                  <c:v>1.2071313165038813</c:v>
                </c:pt>
                <c:pt idx="33">
                  <c:v>1.209902836307758</c:v>
                </c:pt>
                <c:pt idx="34">
                  <c:v>1.2172798907698041</c:v>
                </c:pt>
                <c:pt idx="35">
                  <c:v>1.2180775643478992</c:v>
                </c:pt>
                <c:pt idx="36">
                  <c:v>1.220597458278514</c:v>
                </c:pt>
                <c:pt idx="37">
                  <c:v>1.2329936300144562</c:v>
                </c:pt>
                <c:pt idx="38">
                  <c:v>1.2482334422346331</c:v>
                </c:pt>
                <c:pt idx="39">
                  <c:v>1.2508982634134009</c:v>
                </c:pt>
                <c:pt idx="40">
                  <c:v>1.256517109045012</c:v>
                </c:pt>
                <c:pt idx="41">
                  <c:v>1.2681345146519882</c:v>
                </c:pt>
                <c:pt idx="42">
                  <c:v>1.2731632600167799</c:v>
                </c:pt>
                <c:pt idx="43">
                  <c:v>1.282329781188609</c:v>
                </c:pt>
                <c:pt idx="44">
                  <c:v>1.288384801707988</c:v>
                </c:pt>
                <c:pt idx="45">
                  <c:v>1.2928257052193131</c:v>
                </c:pt>
                <c:pt idx="46">
                  <c:v>1.2929039519289383</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er>
        <c:ser>
          <c:idx val="2"/>
          <c:order val="2"/>
          <c:tx>
            <c:v>Below the OECD average</c:v>
          </c:tx>
          <c:spPr>
            <a:solidFill>
              <a:schemeClr val="tx2">
                <a:lumMod val="20000"/>
                <a:lumOff val="80000"/>
              </a:schemeClr>
            </a:solidFill>
            <a:ln>
              <a:solidFill>
                <a:schemeClr val="tx2"/>
              </a:solidFill>
            </a:ln>
          </c:spPr>
          <c:invertIfNegative val="0"/>
          <c:cat>
            <c:strRef>
              <c:f>'PiF 61 - Figure 1'!$Q$47:$Q$111</c:f>
              <c:strCache>
                <c:ptCount val="65"/>
                <c:pt idx="0">
                  <c:v>Macao-China     15</c:v>
                </c:pt>
                <c:pt idx="1">
                  <c:v>Russian Federation     16</c:v>
                </c:pt>
                <c:pt idx="2">
                  <c:v>Serbia     11</c:v>
                </c:pt>
                <c:pt idx="3">
                  <c:v>Slovak Republic     11</c:v>
                </c:pt>
                <c:pt idx="4">
                  <c:v>Albania     12</c:v>
                </c:pt>
                <c:pt idx="5">
                  <c:v>Switzerland     13</c:v>
                </c:pt>
                <c:pt idx="6">
                  <c:v>Mexico     19</c:v>
                </c:pt>
                <c:pt idx="7">
                  <c:v>Poland       9</c:v>
                </c:pt>
                <c:pt idx="8">
                  <c:v>Malaysia     12</c:v>
                </c:pt>
                <c:pt idx="9">
                  <c:v>Liechtenstein     17</c:v>
                </c:pt>
                <c:pt idx="10">
                  <c:v>Viet Nam       5</c:v>
                </c:pt>
                <c:pt idx="11">
                  <c:v>Lithuania     14</c:v>
                </c:pt>
                <c:pt idx="12">
                  <c:v>Kazakhstan     22</c:v>
                </c:pt>
                <c:pt idx="13">
                  <c:v>Chinese Taipei     16</c:v>
                </c:pt>
                <c:pt idx="14">
                  <c:v>Hong Kong-China     10</c:v>
                </c:pt>
                <c:pt idx="15">
                  <c:v>Denmark     28</c:v>
                </c:pt>
                <c:pt idx="16">
                  <c:v>Italy     10</c:v>
                </c:pt>
                <c:pt idx="17">
                  <c:v>Latvia     22</c:v>
                </c:pt>
                <c:pt idx="18">
                  <c:v>Colombia     26</c:v>
                </c:pt>
                <c:pt idx="19">
                  <c:v>Iceland     23</c:v>
                </c:pt>
                <c:pt idx="20">
                  <c:v>Germany     17</c:v>
                </c:pt>
                <c:pt idx="21">
                  <c:v>Japan     12</c:v>
                </c:pt>
                <c:pt idx="22">
                  <c:v>Qatar     13</c:v>
                </c:pt>
                <c:pt idx="23">
                  <c:v>Korea     17</c:v>
                </c:pt>
                <c:pt idx="24">
                  <c:v>Slovenia     11</c:v>
                </c:pt>
                <c:pt idx="25">
                  <c:v>Tunisia     10</c:v>
                </c:pt>
                <c:pt idx="26">
                  <c:v>Romania     16</c:v>
                </c:pt>
                <c:pt idx="27">
                  <c:v>Peru     22</c:v>
                </c:pt>
                <c:pt idx="28">
                  <c:v>Croatia       9</c:v>
                </c:pt>
                <c:pt idx="29">
                  <c:v>France     19</c:v>
                </c:pt>
                <c:pt idx="30">
                  <c:v>Montenegro     13</c:v>
                </c:pt>
                <c:pt idx="31">
                  <c:v>Costa Rica     19</c:v>
                </c:pt>
                <c:pt idx="32">
                  <c:v>Argentina     21</c:v>
                </c:pt>
                <c:pt idx="33">
                  <c:v>Sweden     31</c:v>
                </c:pt>
                <c:pt idx="34">
                  <c:v>Czech Republic     25</c:v>
                </c:pt>
                <c:pt idx="35">
                  <c:v>Shanghai-China     25</c:v>
                </c:pt>
                <c:pt idx="36">
                  <c:v>Estonia     14</c:v>
                </c:pt>
                <c:pt idx="37">
                  <c:v>Bulgaria     11</c:v>
                </c:pt>
                <c:pt idx="38">
                  <c:v>OECD average     21</c:v>
                </c:pt>
                <c:pt idx="39">
                  <c:v>Turkey     13</c:v>
                </c:pt>
                <c:pt idx="40">
                  <c:v>Brazil     30</c:v>
                </c:pt>
                <c:pt idx="41">
                  <c:v>Canada     26</c:v>
                </c:pt>
                <c:pt idx="42">
                  <c:v>Singapore     22</c:v>
                </c:pt>
                <c:pt idx="43">
                  <c:v>Greece     20</c:v>
                </c:pt>
                <c:pt idx="44">
                  <c:v>Austria     13</c:v>
                </c:pt>
                <c:pt idx="45">
                  <c:v>Portugal     27</c:v>
                </c:pt>
                <c:pt idx="46">
                  <c:v>Finland     32</c:v>
                </c:pt>
                <c:pt idx="47">
                  <c:v>United States     29</c:v>
                </c:pt>
                <c:pt idx="48">
                  <c:v>Hungary     17</c:v>
                </c:pt>
                <c:pt idx="49">
                  <c:v>Luxembourg     13</c:v>
                </c:pt>
                <c:pt idx="50">
                  <c:v>Norway     28</c:v>
                </c:pt>
                <c:pt idx="51">
                  <c:v>Belgium     24</c:v>
                </c:pt>
                <c:pt idx="52">
                  <c:v>Jordan     14</c:v>
                </c:pt>
                <c:pt idx="53">
                  <c:v>Israel     14</c:v>
                </c:pt>
                <c:pt idx="54">
                  <c:v>Thailand     46</c:v>
                </c:pt>
                <c:pt idx="55">
                  <c:v>United Arab Emirates     13</c:v>
                </c:pt>
                <c:pt idx="56">
                  <c:v>Australia     35</c:v>
                </c:pt>
                <c:pt idx="57">
                  <c:v>Chile     22</c:v>
                </c:pt>
                <c:pt idx="58">
                  <c:v>New Zealand     35</c:v>
                </c:pt>
                <c:pt idx="59">
                  <c:v>Indonesia     23</c:v>
                </c:pt>
                <c:pt idx="60">
                  <c:v>Spain     19</c:v>
                </c:pt>
                <c:pt idx="61">
                  <c:v>Netherlands     22</c:v>
                </c:pt>
                <c:pt idx="62">
                  <c:v>United Kingdom     37</c:v>
                </c:pt>
                <c:pt idx="63">
                  <c:v>Ireland     28</c:v>
                </c:pt>
                <c:pt idx="64">
                  <c:v>Uruguay     23</c:v>
                </c:pt>
              </c:strCache>
            </c:strRef>
          </c:cat>
          <c:val>
            <c:numRef>
              <c:f>'PiF 61 - Figure 1'!$F$47:$F$111</c:f>
              <c:numCache>
                <c:formatCode>0.00</c:formatCode>
                <c:ptCount val="65"/>
                <c:pt idx="0">
                  <c:v>0.88865334807257035</c:v>
                </c:pt>
                <c:pt idx="1">
                  <c:v>0.94571198838706971</c:v>
                </c:pt>
                <c:pt idx="2">
                  <c:v>0.96680202426290962</c:v>
                </c:pt>
                <c:pt idx="3">
                  <c:v>0.97721495390055635</c:v>
                </c:pt>
                <c:pt idx="4">
                  <c:v>0.99173965740023606</c:v>
                </c:pt>
                <c:pt idx="5">
                  <c:v>1.0061264772491401</c:v>
                </c:pt>
                <c:pt idx="6">
                  <c:v>1.0083532366866892</c:v>
                </c:pt>
                <c:pt idx="7">
                  <c:v>1.0086566075818599</c:v>
                </c:pt>
                <c:pt idx="8">
                  <c:v>1.013990799177142</c:v>
                </c:pt>
                <c:pt idx="9">
                  <c:v>1.0213077361998559</c:v>
                </c:pt>
                <c:pt idx="10">
                  <c:v>1.0323813471705741</c:v>
                </c:pt>
                <c:pt idx="11">
                  <c:v>1.0404587086563681</c:v>
                </c:pt>
                <c:pt idx="12">
                  <c:v>1.065689842638899</c:v>
                </c:pt>
                <c:pt idx="13">
                  <c:v>1.066398498212257</c:v>
                </c:pt>
                <c:pt idx="14">
                  <c:v>1.071455367446088</c:v>
                </c:pt>
                <c:pt idx="15">
                  <c:v>1.076841943704971</c:v>
                </c:pt>
                <c:pt idx="16">
                  <c:v>1.0807487072451549</c:v>
                </c:pt>
                <c:pt idx="17">
                  <c:v>1.082458882927005</c:v>
                </c:pt>
                <c:pt idx="18">
                  <c:v>1.0964295637144501</c:v>
                </c:pt>
                <c:pt idx="19">
                  <c:v>1.097905922540231</c:v>
                </c:pt>
                <c:pt idx="20">
                  <c:v>1.1138821515114261</c:v>
                </c:pt>
                <c:pt idx="21">
                  <c:v>1.145790343191073</c:v>
                </c:pt>
                <c:pt idx="22">
                  <c:v>1.1487672142618413</c:v>
                </c:pt>
                <c:pt idx="23">
                  <c:v>1.1594441912414533</c:v>
                </c:pt>
                <c:pt idx="24">
                  <c:v>1.161466797000412</c:v>
                </c:pt>
                <c:pt idx="25">
                  <c:v>1.163944753174426</c:v>
                </c:pt>
                <c:pt idx="26">
                  <c:v>1.1676139010138931</c:v>
                </c:pt>
                <c:pt idx="27">
                  <c:v>1.17470662161628</c:v>
                </c:pt>
                <c:pt idx="28">
                  <c:v>1.193224453340104</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er>
        <c:dLbls>
          <c:showLegendKey val="0"/>
          <c:showVal val="0"/>
          <c:showCatName val="0"/>
          <c:showSerName val="0"/>
          <c:showPercent val="0"/>
          <c:showBubbleSize val="0"/>
        </c:dLbls>
        <c:gapWidth val="150"/>
        <c:overlap val="100"/>
        <c:axId val="560666496"/>
        <c:axId val="560668032"/>
      </c:barChart>
      <c:catAx>
        <c:axId val="560666496"/>
        <c:scaling>
          <c:orientation val="minMax"/>
        </c:scaling>
        <c:delete val="0"/>
        <c:axPos val="b"/>
        <c:majorTickMark val="out"/>
        <c:minorTickMark val="none"/>
        <c:tickLblPos val="nextTo"/>
        <c:crossAx val="560668032"/>
        <c:crosses val="autoZero"/>
        <c:auto val="1"/>
        <c:lblAlgn val="ctr"/>
        <c:lblOffset val="100"/>
        <c:tickLblSkip val="1"/>
        <c:noMultiLvlLbl val="0"/>
      </c:catAx>
      <c:valAx>
        <c:axId val="560668032"/>
        <c:scaling>
          <c:orientation val="minMax"/>
          <c:max val="2"/>
        </c:scaling>
        <c:delete val="0"/>
        <c:axPos val="l"/>
        <c:majorGridlines/>
        <c:title>
          <c:tx>
            <c:rich>
              <a:bodyPr rot="0" vert="horz"/>
              <a:lstStyle/>
              <a:p>
                <a:pPr algn="l">
                  <a:defRPr sz="1000" b="1">
                    <a:solidFill>
                      <a:sysClr val="windowText" lastClr="000000"/>
                    </a:solidFill>
                  </a:defRPr>
                </a:pPr>
                <a:r>
                  <a:rPr lang="en-GB" sz="1000" b="1">
                    <a:solidFill>
                      <a:sysClr val="windowText" lastClr="000000"/>
                    </a:solidFill>
                  </a:rPr>
                  <a:t>Index</a:t>
                </a:r>
                <a:r>
                  <a:rPr lang="en-GB" sz="1000" b="1" baseline="0">
                    <a:solidFill>
                      <a:sysClr val="windowText" lastClr="000000"/>
                    </a:solidFill>
                  </a:rPr>
                  <a:t> of </a:t>
                </a:r>
              </a:p>
              <a:p>
                <a:pPr algn="l">
                  <a:defRPr sz="1000" b="1">
                    <a:solidFill>
                      <a:sysClr val="windowText" lastClr="000000"/>
                    </a:solidFill>
                  </a:defRPr>
                </a:pPr>
                <a:r>
                  <a:rPr lang="en-GB" sz="1000" b="1" baseline="0">
                    <a:solidFill>
                      <a:sysClr val="windowText" lastClr="000000"/>
                    </a:solidFill>
                  </a:rPr>
                  <a:t>memorisation</a:t>
                </a:r>
                <a:endParaRPr lang="en-GB" sz="1000" b="1">
                  <a:solidFill>
                    <a:srgbClr val="FF0000"/>
                  </a:solidFill>
                </a:endParaRPr>
              </a:p>
            </c:rich>
          </c:tx>
          <c:layout>
            <c:manualLayout>
              <c:xMode val="edge"/>
              <c:yMode val="edge"/>
              <c:x val="6.7647708708155146E-2"/>
              <c:y val="6.5052312247951258E-2"/>
            </c:manualLayout>
          </c:layout>
          <c:overlay val="0"/>
        </c:title>
        <c:numFmt formatCode="0" sourceLinked="0"/>
        <c:majorTickMark val="out"/>
        <c:minorTickMark val="none"/>
        <c:tickLblPos val="nextTo"/>
        <c:crossAx val="560666496"/>
        <c:crosses val="autoZero"/>
        <c:crossBetween val="between"/>
        <c:majorUnit val="1"/>
      </c:valAx>
      <c:spPr>
        <a:ln>
          <a:solidFill>
            <a:sysClr val="windowText" lastClr="000000"/>
          </a:solidFill>
        </a:ln>
      </c:spPr>
    </c:plotArea>
    <c:legend>
      <c:legendPos val="t"/>
      <c:layout>
        <c:manualLayout>
          <c:xMode val="edge"/>
          <c:yMode val="edge"/>
          <c:x val="0.31525946832875246"/>
          <c:y val="2.1038790269559501E-2"/>
          <c:w val="0.38021442303836744"/>
          <c:h val="0.11177789166886684"/>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74620407943891E-2"/>
          <c:y val="0.12018902229700235"/>
          <c:w val="0.92091460410452108"/>
          <c:h val="0.75780801946166787"/>
        </c:manualLayout>
      </c:layout>
      <c:barChart>
        <c:barDir val="col"/>
        <c:grouping val="stacked"/>
        <c:varyColors val="0"/>
        <c:ser>
          <c:idx val="2"/>
          <c:order val="0"/>
          <c:tx>
            <c:strRef>
              <c:f>'PiF 61 - Figure 2'!$F$54:$G$54</c:f>
              <c:strCache>
                <c:ptCount val="1"/>
                <c:pt idx="0">
                  <c:v>OECD average</c:v>
                </c:pt>
              </c:strCache>
            </c:strRef>
          </c:tx>
          <c:spPr>
            <a:solidFill>
              <a:schemeClr val="accent1"/>
            </a:solidFill>
          </c:spPr>
          <c:invertIfNegative val="0"/>
          <c:dPt>
            <c:idx val="13"/>
            <c:invertIfNegative val="0"/>
            <c:bubble3D val="0"/>
            <c:spPr>
              <a:solidFill>
                <a:schemeClr val="tx2">
                  <a:lumMod val="20000"/>
                  <a:lumOff val="80000"/>
                </a:schemeClr>
              </a:solidFill>
            </c:spPr>
          </c:dPt>
          <c:dPt>
            <c:idx val="14"/>
            <c:invertIfNegative val="0"/>
            <c:bubble3D val="0"/>
            <c:spPr>
              <a:solidFill>
                <a:schemeClr val="tx2">
                  <a:lumMod val="20000"/>
                  <a:lumOff val="80000"/>
                </a:schemeClr>
              </a:solidFill>
            </c:spPr>
          </c:dPt>
          <c:dPt>
            <c:idx val="15"/>
            <c:invertIfNegative val="0"/>
            <c:bubble3D val="0"/>
            <c:spPr>
              <a:solidFill>
                <a:schemeClr val="tx2">
                  <a:lumMod val="20000"/>
                  <a:lumOff val="80000"/>
                </a:schemeClr>
              </a:solidFill>
            </c:spPr>
          </c:dPt>
          <c:dPt>
            <c:idx val="16"/>
            <c:invertIfNegative val="0"/>
            <c:bubble3D val="0"/>
          </c:dPt>
          <c:cat>
            <c:strRef>
              <c:f>'PiF 61 - Figure 2'!$A$56:$A$65</c:f>
              <c:strCache>
                <c:ptCount val="10"/>
                <c:pt idx="0">
                  <c:v>Self-efficacy in mathematics</c:v>
                </c:pt>
                <c:pt idx="1">
                  <c:v>Openness to problem solving</c:v>
                </c:pt>
                <c:pt idx="2">
                  <c:v>Interest in mathematics</c:v>
                </c:pt>
                <c:pt idx="3">
                  <c:v>Student is a boy</c:v>
                </c:pt>
                <c:pt idx="4">
                  <c:v>Self-concept in mathematics</c:v>
                </c:pt>
                <c:pt idx="5">
                  <c:v>Instrumental motivation
 for learning mathematics</c:v>
                </c:pt>
                <c:pt idx="6">
                  <c:v>Perseverance</c:v>
                </c:pt>
                <c:pt idx="7">
                  <c:v>Socio-economic status</c:v>
                </c:pt>
                <c:pt idx="8">
                  <c:v>Sense of belonging at school</c:v>
                </c:pt>
                <c:pt idx="9">
                  <c:v>Mathematics anxiety</c:v>
                </c:pt>
              </c:strCache>
            </c:strRef>
          </c:cat>
          <c:val>
            <c:numRef>
              <c:f>'PiF 61 - Figure 2'!$F$56:$F$65</c:f>
              <c:numCache>
                <c:formatCode>0.00</c:formatCode>
                <c:ptCount val="10"/>
                <c:pt idx="0">
                  <c:v>-0.10122831615183669</c:v>
                </c:pt>
                <c:pt idx="1">
                  <c:v>-9.6194024048986707E-2</c:v>
                </c:pt>
                <c:pt idx="2">
                  <c:v>-7.8002725754803798E-2</c:v>
                </c:pt>
                <c:pt idx="3">
                  <c:v>-6.0428332236832201E-2</c:v>
                </c:pt>
                <c:pt idx="4">
                  <c:v>-5.7689435742610103E-2</c:v>
                </c:pt>
                <c:pt idx="5">
                  <c:v>-5.6660544136132397E-2</c:v>
                </c:pt>
                <c:pt idx="6">
                  <c:v>-5.2164136542443902E-2</c:v>
                </c:pt>
                <c:pt idx="7">
                  <c:v>-4.5328279130600398E-2</c:v>
                </c:pt>
                <c:pt idx="8">
                  <c:v>1.04583091249767E-2</c:v>
                </c:pt>
                <c:pt idx="9">
                  <c:v>6.5411825540816801E-2</c:v>
                </c:pt>
              </c:numCache>
            </c:numRef>
          </c:val>
        </c:ser>
        <c:dLbls>
          <c:showLegendKey val="0"/>
          <c:showVal val="0"/>
          <c:showCatName val="0"/>
          <c:showSerName val="0"/>
          <c:showPercent val="0"/>
          <c:showBubbleSize val="0"/>
        </c:dLbls>
        <c:gapWidth val="50"/>
        <c:overlap val="100"/>
        <c:axId val="564987008"/>
        <c:axId val="564988544"/>
      </c:barChart>
      <c:lineChart>
        <c:grouping val="standard"/>
        <c:varyColors val="0"/>
        <c:ser>
          <c:idx val="0"/>
          <c:order val="1"/>
          <c:tx>
            <c:strRef>
              <c:f>'PiF 61 - Figure 2'!$H$54:$J$54</c:f>
              <c:strCache>
                <c:ptCount val="1"/>
                <c:pt idx="0">
                  <c:v>Highest negative correlation</c:v>
                </c:pt>
              </c:strCache>
            </c:strRef>
          </c:tx>
          <c:spPr>
            <a:ln>
              <a:noFill/>
            </a:ln>
          </c:spPr>
          <c:marker>
            <c:symbol val="dash"/>
            <c:size val="10"/>
            <c:spPr>
              <a:solidFill>
                <a:schemeClr val="tx1"/>
              </a:solidFill>
              <a:ln>
                <a:solidFill>
                  <a:schemeClr val="tx1"/>
                </a:solidFill>
              </a:ln>
            </c:spPr>
          </c:marker>
          <c:dPt>
            <c:idx val="5"/>
            <c:bubble3D val="0"/>
          </c:dPt>
          <c:dPt>
            <c:idx val="9"/>
            <c:marker>
              <c:spPr>
                <a:solidFill>
                  <a:schemeClr val="bg1">
                    <a:lumMod val="50000"/>
                  </a:schemeClr>
                </a:solidFill>
                <a:ln>
                  <a:solidFill>
                    <a:schemeClr val="bg1">
                      <a:lumMod val="50000"/>
                    </a:schemeClr>
                  </a:solidFill>
                </a:ln>
              </c:spPr>
            </c:marker>
            <c:bubble3D val="0"/>
          </c:dPt>
          <c:dPt>
            <c:idx val="10"/>
            <c:bubble3D val="0"/>
          </c:dPt>
          <c:dPt>
            <c:idx val="14"/>
            <c:bubble3D val="0"/>
          </c:dPt>
          <c:dPt>
            <c:idx val="15"/>
            <c:bubble3D val="0"/>
          </c:dPt>
          <c:dPt>
            <c:idx val="17"/>
            <c:bubble3D val="0"/>
          </c:dPt>
          <c:dPt>
            <c:idx val="18"/>
            <c:marker>
              <c:spPr>
                <a:solidFill>
                  <a:schemeClr val="bg1">
                    <a:lumMod val="65000"/>
                  </a:schemeClr>
                </a:solidFill>
                <a:ln>
                  <a:solidFill>
                    <a:schemeClr val="bg1">
                      <a:lumMod val="65000"/>
                    </a:schemeClr>
                  </a:solidFill>
                </a:ln>
              </c:spPr>
            </c:marker>
            <c:bubble3D val="0"/>
          </c:dPt>
          <c:dLbls>
            <c:dLbl>
              <c:idx val="0"/>
              <c:layout/>
              <c:tx>
                <c:strRef>
                  <c:f>'PiF 61 - Figure 2'!$J$56</c:f>
                  <c:strCache>
                    <c:ptCount val="1"/>
                    <c:pt idx="0">
                      <c:v>Shanghai-
China</c:v>
                    </c:pt>
                  </c:strCache>
                </c:strRef>
              </c:tx>
              <c:dLblPos val="b"/>
              <c:showLegendKey val="0"/>
              <c:showVal val="1"/>
              <c:showCatName val="0"/>
              <c:showSerName val="0"/>
              <c:showPercent val="0"/>
              <c:showBubbleSize val="0"/>
            </c:dLbl>
            <c:dLbl>
              <c:idx val="1"/>
              <c:layout/>
              <c:tx>
                <c:strRef>
                  <c:f>'PiF 61 - Figure 2'!$J$57</c:f>
                  <c:strCache>
                    <c:ptCount val="1"/>
                    <c:pt idx="0">
                      <c:v>Shanghai-
China</c:v>
                    </c:pt>
                  </c:strCache>
                </c:strRef>
              </c:tx>
              <c:dLblPos val="b"/>
              <c:showLegendKey val="0"/>
              <c:showVal val="1"/>
              <c:showCatName val="0"/>
              <c:showSerName val="0"/>
              <c:showPercent val="0"/>
              <c:showBubbleSize val="0"/>
            </c:dLbl>
            <c:dLbl>
              <c:idx val="2"/>
              <c:layout/>
              <c:tx>
                <c:strRef>
                  <c:f>'PiF 61 - Figure 2'!$J$58</c:f>
                  <c:strCache>
                    <c:ptCount val="1"/>
                    <c:pt idx="0">
                      <c:v>Shanghai-
China</c:v>
                    </c:pt>
                  </c:strCache>
                </c:strRef>
              </c:tx>
              <c:dLblPos val="b"/>
              <c:showLegendKey val="0"/>
              <c:showVal val="1"/>
              <c:showCatName val="0"/>
              <c:showSerName val="0"/>
              <c:showPercent val="0"/>
              <c:showBubbleSize val="0"/>
            </c:dLbl>
            <c:dLbl>
              <c:idx val="3"/>
              <c:layout/>
              <c:tx>
                <c:strRef>
                  <c:f>'PiF 61 - Figure 2'!$J$59</c:f>
                  <c:strCache>
                    <c:ptCount val="1"/>
                    <c:pt idx="0">
                      <c:v>Liechtenstein</c:v>
                    </c:pt>
                  </c:strCache>
                </c:strRef>
              </c:tx>
              <c:dLblPos val="b"/>
              <c:showLegendKey val="0"/>
              <c:showVal val="1"/>
              <c:showCatName val="0"/>
              <c:showSerName val="0"/>
              <c:showPercent val="0"/>
              <c:showBubbleSize val="0"/>
            </c:dLbl>
            <c:dLbl>
              <c:idx val="4"/>
              <c:layout/>
              <c:tx>
                <c:strRef>
                  <c:f>'PiF 61 - Figure 2'!$J$60</c:f>
                  <c:strCache>
                    <c:ptCount val="1"/>
                    <c:pt idx="0">
                      <c:v>Liechtenstein</c:v>
                    </c:pt>
                  </c:strCache>
                </c:strRef>
              </c:tx>
              <c:dLblPos val="b"/>
              <c:showLegendKey val="0"/>
              <c:showVal val="1"/>
              <c:showCatName val="0"/>
              <c:showSerName val="0"/>
              <c:showPercent val="0"/>
              <c:showBubbleSize val="0"/>
            </c:dLbl>
            <c:dLbl>
              <c:idx val="5"/>
              <c:layout/>
              <c:tx>
                <c:strRef>
                  <c:f>'PiF 61 - Figure 2'!$J$61</c:f>
                  <c:strCache>
                    <c:ptCount val="1"/>
                    <c:pt idx="0">
                      <c:v>Liechtenstein</c:v>
                    </c:pt>
                  </c:strCache>
                </c:strRef>
              </c:tx>
              <c:dLblPos val="b"/>
              <c:showLegendKey val="0"/>
              <c:showVal val="1"/>
              <c:showCatName val="0"/>
              <c:showSerName val="0"/>
              <c:showPercent val="0"/>
              <c:showBubbleSize val="0"/>
            </c:dLbl>
            <c:dLbl>
              <c:idx val="6"/>
              <c:layout/>
              <c:tx>
                <c:strRef>
                  <c:f>'PiF 61 - Figure 2'!$J$62</c:f>
                  <c:strCache>
                    <c:ptCount val="1"/>
                    <c:pt idx="0">
                      <c:v>Shanghai-
China</c:v>
                    </c:pt>
                  </c:strCache>
                </c:strRef>
              </c:tx>
              <c:dLblPos val="b"/>
              <c:showLegendKey val="0"/>
              <c:showVal val="1"/>
              <c:showCatName val="0"/>
              <c:showSerName val="0"/>
              <c:showPercent val="0"/>
              <c:showBubbleSize val="0"/>
            </c:dLbl>
            <c:dLbl>
              <c:idx val="7"/>
              <c:layout/>
              <c:tx>
                <c:strRef>
                  <c:f>'PiF 61 - Figure 2'!$J$63</c:f>
                  <c:strCache>
                    <c:ptCount val="1"/>
                    <c:pt idx="0">
                      <c:v>Slovak 
Republic</c:v>
                    </c:pt>
                  </c:strCache>
                </c:strRef>
              </c:tx>
              <c:dLblPos val="b"/>
              <c:showLegendKey val="0"/>
              <c:showVal val="1"/>
              <c:showCatName val="0"/>
              <c:showSerName val="0"/>
              <c:showPercent val="0"/>
              <c:showBubbleSize val="0"/>
            </c:dLbl>
            <c:dLbl>
              <c:idx val="8"/>
              <c:layout/>
              <c:tx>
                <c:strRef>
                  <c:f>'PiF 61 - Figure 2'!$J$64</c:f>
                  <c:strCache>
                    <c:ptCount val="1"/>
                    <c:pt idx="0">
                      <c:v>Shanghai-
China</c:v>
                    </c:pt>
                  </c:strCache>
                </c:strRef>
              </c:tx>
              <c:dLblPos val="b"/>
              <c:showLegendKey val="0"/>
              <c:showVal val="1"/>
              <c:showCatName val="0"/>
              <c:showSerName val="0"/>
              <c:showPercent val="0"/>
              <c:showBubbleSize val="0"/>
            </c:dLbl>
            <c:dLbl>
              <c:idx val="9"/>
              <c:layout/>
              <c:tx>
                <c:strRef>
                  <c:f>'PiF 61 - Figure 2'!$J$65</c:f>
                  <c:strCache>
                    <c:ptCount val="1"/>
                    <c:pt idx="0">
                      <c:v>United States</c:v>
                    </c:pt>
                  </c:strCache>
                </c:strRef>
              </c:tx>
              <c:spPr>
                <a:solidFill>
                  <a:sysClr val="window" lastClr="FFFFFF"/>
                </a:solidFill>
              </c:spPr>
              <c:txPr>
                <a:bodyPr rot="0" vert="horz"/>
                <a:lstStyle/>
                <a:p>
                  <a:pPr>
                    <a:defRPr>
                      <a:solidFill>
                        <a:schemeClr val="bg1">
                          <a:lumMod val="50000"/>
                        </a:schemeClr>
                      </a:solidFill>
                    </a:defRPr>
                  </a:pPr>
                  <a:endParaRPr lang="en-US"/>
                </a:p>
              </c:txPr>
              <c:dLblPos val="b"/>
              <c:showLegendKey val="0"/>
              <c:showVal val="1"/>
              <c:showCatName val="0"/>
              <c:showSerName val="0"/>
              <c:showPercent val="0"/>
              <c:showBubbleSize val="0"/>
            </c:dLbl>
            <c:dLbl>
              <c:idx val="10"/>
              <c:tx>
                <c:strRef>
                  <c:f>'PiF 61 - Figure 2a'!#REF!</c:f>
                  <c:strCache>
                    <c:ptCount val="1"/>
                    <c:pt idx="0">
                      <c:v>#REF!</c:v>
                    </c:pt>
                  </c:strCache>
                </c:strRef>
              </c:tx>
              <c:dLblPos val="b"/>
              <c:showLegendKey val="0"/>
              <c:showVal val="1"/>
              <c:showCatName val="0"/>
              <c:showSerName val="0"/>
              <c:showPercent val="0"/>
              <c:showBubbleSize val="0"/>
            </c:dLbl>
            <c:dLbl>
              <c:idx val="11"/>
              <c:tx>
                <c:strRef>
                  <c:f>'PiF 61 - Figure 2a'!#REF!</c:f>
                  <c:strCache>
                    <c:ptCount val="1"/>
                    <c:pt idx="0">
                      <c:v>#REF!</c:v>
                    </c:pt>
                  </c:strCache>
                </c:strRef>
              </c:tx>
              <c:dLblPos val="b"/>
              <c:showLegendKey val="0"/>
              <c:showVal val="1"/>
              <c:showCatName val="0"/>
              <c:showSerName val="0"/>
              <c:showPercent val="0"/>
              <c:showBubbleSize val="0"/>
            </c:dLbl>
            <c:dLbl>
              <c:idx val="12"/>
              <c:tx>
                <c:strRef>
                  <c:f>'PiF 61 - Figure 2a'!#REF!</c:f>
                  <c:strCache>
                    <c:ptCount val="1"/>
                    <c:pt idx="0">
                      <c:v>#REF!</c:v>
                    </c:pt>
                  </c:strCache>
                </c:strRef>
              </c:tx>
              <c:dLblPos val="b"/>
              <c:showLegendKey val="0"/>
              <c:showVal val="1"/>
              <c:showCatName val="0"/>
              <c:showSerName val="0"/>
              <c:showPercent val="0"/>
              <c:showBubbleSize val="0"/>
            </c:dLbl>
            <c:dLbl>
              <c:idx val="13"/>
              <c:tx>
                <c:strRef>
                  <c:f>'PiF 61 - Figure 2a'!#REF!</c:f>
                  <c:strCache>
                    <c:ptCount val="1"/>
                    <c:pt idx="0">
                      <c:v>#REF!</c:v>
                    </c:pt>
                  </c:strCache>
                </c:strRef>
              </c:tx>
              <c:dLblPos val="b"/>
              <c:showLegendKey val="0"/>
              <c:showVal val="1"/>
              <c:showCatName val="0"/>
              <c:showSerName val="0"/>
              <c:showPercent val="0"/>
              <c:showBubbleSize val="0"/>
            </c:dLbl>
            <c:dLbl>
              <c:idx val="14"/>
              <c:tx>
                <c:strRef>
                  <c:f>'PiF 61 - Figure 2a'!#REF!</c:f>
                  <c:strCache>
                    <c:ptCount val="1"/>
                    <c:pt idx="0">
                      <c:v>#REF!</c:v>
                    </c:pt>
                  </c:strCache>
                </c:strRef>
              </c:tx>
              <c:spPr>
                <a:solidFill>
                  <a:sysClr val="window" lastClr="FFFFFF"/>
                </a:solidFill>
              </c:spPr>
              <c:txPr>
                <a:bodyPr rot="0" vert="horz"/>
                <a:lstStyle/>
                <a:p>
                  <a:pPr>
                    <a:defRPr>
                      <a:solidFill>
                        <a:sysClr val="windowText" lastClr="000000"/>
                      </a:solidFill>
                    </a:defRPr>
                  </a:pPr>
                  <a:endParaRPr lang="en-US"/>
                </a:p>
              </c:txPr>
              <c:dLblPos val="b"/>
              <c:showLegendKey val="0"/>
              <c:showVal val="1"/>
              <c:showCatName val="0"/>
              <c:showSerName val="0"/>
              <c:showPercent val="0"/>
              <c:showBubbleSize val="0"/>
            </c:dLbl>
            <c:dLbl>
              <c:idx val="15"/>
              <c:tx>
                <c:strRef>
                  <c:f>'PiF 61 - Figure 2a'!#REF!</c:f>
                  <c:strCache>
                    <c:ptCount val="1"/>
                    <c:pt idx="0">
                      <c:v>#REF!</c:v>
                    </c:pt>
                  </c:strCache>
                </c:strRef>
              </c:tx>
              <c:spPr>
                <a:solidFill>
                  <a:sysClr val="window" lastClr="FFFFFF"/>
                </a:solidFill>
              </c:spPr>
              <c:txPr>
                <a:bodyPr rot="0" vert="horz"/>
                <a:lstStyle/>
                <a:p>
                  <a:pPr algn="ctr" rtl="0">
                    <a:defRPr/>
                  </a:pPr>
                  <a:endParaRPr lang="en-US"/>
                </a:p>
              </c:txPr>
              <c:dLblPos val="b"/>
              <c:showLegendKey val="0"/>
              <c:showVal val="1"/>
              <c:showCatName val="0"/>
              <c:showSerName val="0"/>
              <c:showPercent val="0"/>
              <c:showBubbleSize val="0"/>
            </c:dLbl>
            <c:dLbl>
              <c:idx val="16"/>
              <c:tx>
                <c:strRef>
                  <c:f>'PiF 61 - Figure 2a'!#REF!</c:f>
                  <c:strCache>
                    <c:ptCount val="1"/>
                    <c:pt idx="0">
                      <c:v>#REF!</c:v>
                    </c:pt>
                  </c:strCache>
                </c:strRef>
              </c:tx>
              <c:dLblPos val="b"/>
              <c:showLegendKey val="0"/>
              <c:showVal val="1"/>
              <c:showCatName val="0"/>
              <c:showSerName val="0"/>
              <c:showPercent val="0"/>
              <c:showBubbleSize val="0"/>
            </c:dLbl>
            <c:dLbl>
              <c:idx val="17"/>
              <c:delete val="1"/>
            </c:dLbl>
            <c:dLbl>
              <c:idx val="18"/>
              <c:tx>
                <c:rich>
                  <a:bodyPr/>
                  <a:lstStyle/>
                  <a:p>
                    <a:r>
                      <a:rPr lang="en-US"/>
                      <a:t>Liechtenstein</a:t>
                    </a:r>
                  </a:p>
                </c:rich>
              </c:tx>
              <c:dLblPos val="b"/>
              <c:showLegendKey val="0"/>
              <c:showVal val="1"/>
              <c:showCatName val="0"/>
              <c:showSerName val="0"/>
              <c:showPercent val="0"/>
              <c:showBubbleSize val="0"/>
            </c:dLbl>
            <c:spPr>
              <a:solidFill>
                <a:sysClr val="window" lastClr="FFFFFF"/>
              </a:solidFill>
            </c:spPr>
            <c:txPr>
              <a:bodyPr rot="0" vert="horz"/>
              <a:lstStyle/>
              <a:p>
                <a:pPr>
                  <a:defRPr/>
                </a:pPr>
                <a:endParaRPr lang="en-US"/>
              </a:p>
            </c:txPr>
            <c:dLblPos val="b"/>
            <c:showLegendKey val="0"/>
            <c:showVal val="1"/>
            <c:showCatName val="0"/>
            <c:showSerName val="0"/>
            <c:showPercent val="0"/>
            <c:showBubbleSize val="0"/>
            <c:showLeaderLines val="0"/>
          </c:dLbls>
          <c:val>
            <c:numRef>
              <c:f>'PiF 61 - Figure 2'!$H$56:$H$65</c:f>
              <c:numCache>
                <c:formatCode>0.00</c:formatCode>
                <c:ptCount val="10"/>
                <c:pt idx="0">
                  <c:v>-0.32018035636550962</c:v>
                </c:pt>
                <c:pt idx="1">
                  <c:v>-0.29368340819592209</c:v>
                </c:pt>
                <c:pt idx="2">
                  <c:v>-0.29159767766334688</c:v>
                </c:pt>
                <c:pt idx="3">
                  <c:v>-0.15787569247213129</c:v>
                </c:pt>
                <c:pt idx="4">
                  <c:v>-0.31534065660857469</c:v>
                </c:pt>
                <c:pt idx="5">
                  <c:v>-0.21094361892651509</c:v>
                </c:pt>
                <c:pt idx="6">
                  <c:v>-0.20910276816912279</c:v>
                </c:pt>
                <c:pt idx="7">
                  <c:v>-0.1664808309802156</c:v>
                </c:pt>
                <c:pt idx="8">
                  <c:v>-8.6166680319585104E-2</c:v>
                </c:pt>
                <c:pt idx="9">
                  <c:v>-4.3258375074496903E-2</c:v>
                </c:pt>
              </c:numCache>
            </c:numRef>
          </c:val>
          <c:smooth val="0"/>
        </c:ser>
        <c:ser>
          <c:idx val="1"/>
          <c:order val="2"/>
          <c:tx>
            <c:strRef>
              <c:f>'PiF 61 - Figure 2'!$K$54:$M$54</c:f>
              <c:strCache>
                <c:ptCount val="1"/>
                <c:pt idx="0">
                  <c:v>Highest positive correlation</c:v>
                </c:pt>
              </c:strCache>
            </c:strRef>
          </c:tx>
          <c:spPr>
            <a:ln>
              <a:noFill/>
              <a:headEnd type="triangle"/>
            </a:ln>
          </c:spPr>
          <c:marker>
            <c:symbol val="triangle"/>
            <c:size val="8"/>
            <c:spPr>
              <a:solidFill>
                <a:schemeClr val="tx1"/>
              </a:solidFill>
              <a:ln>
                <a:noFill/>
              </a:ln>
            </c:spPr>
          </c:marker>
          <c:dPt>
            <c:idx val="0"/>
            <c:bubble3D val="0"/>
          </c:dPt>
          <c:dPt>
            <c:idx val="1"/>
            <c:marker>
              <c:spPr>
                <a:solidFill>
                  <a:schemeClr val="bg1">
                    <a:lumMod val="65000"/>
                  </a:schemeClr>
                </a:solidFill>
                <a:ln>
                  <a:noFill/>
                </a:ln>
              </c:spPr>
            </c:marker>
            <c:bubble3D val="0"/>
          </c:dPt>
          <c:dPt>
            <c:idx val="2"/>
            <c:marker>
              <c:spPr>
                <a:solidFill>
                  <a:schemeClr val="tx1"/>
                </a:solidFill>
                <a:ln>
                  <a:solidFill>
                    <a:schemeClr val="tx1"/>
                  </a:solidFill>
                </a:ln>
              </c:spPr>
            </c:marker>
            <c:bubble3D val="0"/>
          </c:dPt>
          <c:dPt>
            <c:idx val="3"/>
            <c:marker>
              <c:spPr>
                <a:solidFill>
                  <a:schemeClr val="bg1">
                    <a:lumMod val="50000"/>
                  </a:schemeClr>
                </a:solidFill>
                <a:ln>
                  <a:solidFill>
                    <a:schemeClr val="bg1">
                      <a:lumMod val="50000"/>
                    </a:schemeClr>
                  </a:solidFill>
                </a:ln>
              </c:spPr>
            </c:marker>
            <c:bubble3D val="0"/>
          </c:dPt>
          <c:dPt>
            <c:idx val="4"/>
            <c:marker>
              <c:spPr>
                <a:solidFill>
                  <a:schemeClr val="tx1"/>
                </a:solidFill>
                <a:ln>
                  <a:solidFill>
                    <a:schemeClr val="tx1"/>
                  </a:solidFill>
                </a:ln>
              </c:spPr>
            </c:marker>
            <c:bubble3D val="0"/>
          </c:dPt>
          <c:dPt>
            <c:idx val="7"/>
            <c:bubble3D val="0"/>
          </c:dPt>
          <c:dPt>
            <c:idx val="8"/>
            <c:bubble3D val="0"/>
          </c:dPt>
          <c:dPt>
            <c:idx val="9"/>
            <c:marker>
              <c:spPr>
                <a:solidFill>
                  <a:schemeClr val="tx1"/>
                </a:solidFill>
                <a:ln>
                  <a:solidFill>
                    <a:schemeClr val="tx1"/>
                  </a:solidFill>
                </a:ln>
              </c:spPr>
            </c:marker>
            <c:bubble3D val="0"/>
          </c:dPt>
          <c:dPt>
            <c:idx val="15"/>
            <c:bubble3D val="0"/>
          </c:dPt>
          <c:dPt>
            <c:idx val="16"/>
            <c:bubble3D val="0"/>
          </c:dPt>
          <c:dLbls>
            <c:dLbl>
              <c:idx val="0"/>
              <c:layout/>
              <c:tx>
                <c:strRef>
                  <c:f>'PiF 61 - Figure 2'!$M$56</c:f>
                  <c:strCache>
                    <c:ptCount val="1"/>
                    <c:pt idx="0">
                      <c:v>Indonesia</c:v>
                    </c:pt>
                  </c:strCache>
                </c:strRef>
              </c:tx>
              <c:dLblPos val="t"/>
              <c:showLegendKey val="0"/>
              <c:showVal val="1"/>
              <c:showCatName val="0"/>
              <c:showSerName val="0"/>
              <c:showPercent val="0"/>
              <c:showBubbleSize val="0"/>
            </c:dLbl>
            <c:dLbl>
              <c:idx val="1"/>
              <c:layout/>
              <c:tx>
                <c:strRef>
                  <c:f>'PiF 61 - Figure 2'!$M$57</c:f>
                  <c:strCache>
                    <c:ptCount val="1"/>
                    <c:pt idx="0">
                      <c:v>Indonesia</c:v>
                    </c:pt>
                  </c:strCache>
                </c:strRef>
              </c:tx>
              <c:spPr>
                <a:solidFill>
                  <a:sysClr val="window" lastClr="FFFFFF"/>
                </a:solidFill>
              </c:spPr>
              <c:txPr>
                <a:bodyPr rot="0" vert="horz"/>
                <a:lstStyle/>
                <a:p>
                  <a:pPr>
                    <a:defRPr b="0">
                      <a:solidFill>
                        <a:schemeClr val="bg1">
                          <a:lumMod val="50000"/>
                        </a:schemeClr>
                      </a:solidFill>
                    </a:defRPr>
                  </a:pPr>
                  <a:endParaRPr lang="en-US"/>
                </a:p>
              </c:txPr>
              <c:dLblPos val="t"/>
              <c:showLegendKey val="0"/>
              <c:showVal val="1"/>
              <c:showCatName val="0"/>
              <c:showSerName val="0"/>
              <c:showPercent val="0"/>
              <c:showBubbleSize val="0"/>
            </c:dLbl>
            <c:dLbl>
              <c:idx val="2"/>
              <c:layout/>
              <c:tx>
                <c:strRef>
                  <c:f>'PiF 61 - Figure 2'!$M$58</c:f>
                  <c:strCache>
                    <c:ptCount val="1"/>
                    <c:pt idx="0">
                      <c:v>Indonesia</c:v>
                    </c:pt>
                  </c:strCache>
                </c:strRef>
              </c:tx>
              <c:dLblPos val="t"/>
              <c:showLegendKey val="0"/>
              <c:showVal val="1"/>
              <c:showCatName val="0"/>
              <c:showSerName val="0"/>
              <c:showPercent val="0"/>
              <c:showBubbleSize val="0"/>
            </c:dLbl>
            <c:dLbl>
              <c:idx val="3"/>
              <c:layout/>
              <c:tx>
                <c:strRef>
                  <c:f>'PiF 61 - Figure 2'!$M$59</c:f>
                  <c:strCache>
                    <c:ptCount val="1"/>
                    <c:pt idx="0">
                      <c:v>Argentina</c:v>
                    </c:pt>
                  </c:strCache>
                </c:strRef>
              </c:tx>
              <c:spPr>
                <a:solidFill>
                  <a:sysClr val="window" lastClr="FFFFFF"/>
                </a:solidFill>
              </c:spPr>
              <c:txPr>
                <a:bodyPr rot="0" vert="horz"/>
                <a:lstStyle/>
                <a:p>
                  <a:pPr>
                    <a:defRPr b="0">
                      <a:solidFill>
                        <a:schemeClr val="bg1">
                          <a:lumMod val="50000"/>
                        </a:schemeClr>
                      </a:solidFill>
                    </a:defRPr>
                  </a:pPr>
                  <a:endParaRPr lang="en-US"/>
                </a:p>
              </c:txPr>
              <c:dLblPos val="t"/>
              <c:showLegendKey val="0"/>
              <c:showVal val="1"/>
              <c:showCatName val="0"/>
              <c:showSerName val="0"/>
              <c:showPercent val="0"/>
              <c:showBubbleSize val="0"/>
            </c:dLbl>
            <c:dLbl>
              <c:idx val="4"/>
              <c:layout/>
              <c:tx>
                <c:strRef>
                  <c:f>'PiF 61 - Figure 2'!$M$60</c:f>
                  <c:strCache>
                    <c:ptCount val="1"/>
                    <c:pt idx="0">
                      <c:v>Indonesia</c:v>
                    </c:pt>
                  </c:strCache>
                </c:strRef>
              </c:tx>
              <c:dLblPos val="t"/>
              <c:showLegendKey val="0"/>
              <c:showVal val="1"/>
              <c:showCatName val="0"/>
              <c:showSerName val="0"/>
              <c:showPercent val="0"/>
              <c:showBubbleSize val="0"/>
            </c:dLbl>
            <c:dLbl>
              <c:idx val="5"/>
              <c:layout/>
              <c:tx>
                <c:strRef>
                  <c:f>'PiF 61 - Figure 2'!$M$61</c:f>
                  <c:strCache>
                    <c:ptCount val="1"/>
                    <c:pt idx="0">
                      <c:v>Indonesia</c:v>
                    </c:pt>
                  </c:strCache>
                </c:strRef>
              </c:tx>
              <c:dLblPos val="t"/>
              <c:showLegendKey val="0"/>
              <c:showVal val="1"/>
              <c:showCatName val="0"/>
              <c:showSerName val="0"/>
              <c:showPercent val="0"/>
              <c:showBubbleSize val="0"/>
            </c:dLbl>
            <c:dLbl>
              <c:idx val="6"/>
              <c:layout/>
              <c:tx>
                <c:strRef>
                  <c:f>'PiF 61 - Figure 2'!$M$62</c:f>
                  <c:strCache>
                    <c:ptCount val="1"/>
                    <c:pt idx="0">
                      <c:v>Indonesia</c:v>
                    </c:pt>
                  </c:strCache>
                </c:strRef>
              </c:tx>
              <c:dLblPos val="t"/>
              <c:showLegendKey val="0"/>
              <c:showVal val="1"/>
              <c:showCatName val="0"/>
              <c:showSerName val="0"/>
              <c:showPercent val="0"/>
              <c:showBubbleSize val="0"/>
            </c:dLbl>
            <c:dLbl>
              <c:idx val="7"/>
              <c:layout/>
              <c:tx>
                <c:strRef>
                  <c:f>'PiF 61 - Figure 2'!$M$63</c:f>
                  <c:strCache>
                    <c:ptCount val="1"/>
                    <c:pt idx="0">
                      <c:v>Macao-China</c:v>
                    </c:pt>
                  </c:strCache>
                </c:strRef>
              </c:tx>
              <c:dLblPos val="t"/>
              <c:showLegendKey val="0"/>
              <c:showVal val="1"/>
              <c:showCatName val="0"/>
              <c:showSerName val="0"/>
              <c:showPercent val="0"/>
              <c:showBubbleSize val="0"/>
            </c:dLbl>
            <c:dLbl>
              <c:idx val="8"/>
              <c:layout/>
              <c:tx>
                <c:strRef>
                  <c:f>'PiF 61 - Figure 2'!$M$64</c:f>
                  <c:strCache>
                    <c:ptCount val="1"/>
                    <c:pt idx="0">
                      <c:v>Qatar</c:v>
                    </c:pt>
                  </c:strCache>
                </c:strRef>
              </c:tx>
              <c:dLblPos val="t"/>
              <c:showLegendKey val="0"/>
              <c:showVal val="1"/>
              <c:showCatName val="0"/>
              <c:showSerName val="0"/>
              <c:showPercent val="0"/>
              <c:showBubbleSize val="0"/>
            </c:dLbl>
            <c:dLbl>
              <c:idx val="9"/>
              <c:layout/>
              <c:tx>
                <c:strRef>
                  <c:f>'PiF 61 - Figure 2'!$M$65</c:f>
                  <c:strCache>
                    <c:ptCount val="1"/>
                    <c:pt idx="0">
                      <c:v>Macao-China</c:v>
                    </c:pt>
                  </c:strCache>
                </c:strRef>
              </c:tx>
              <c:dLblPos val="t"/>
              <c:showLegendKey val="0"/>
              <c:showVal val="1"/>
              <c:showCatName val="0"/>
              <c:showSerName val="0"/>
              <c:showPercent val="0"/>
              <c:showBubbleSize val="0"/>
            </c:dLbl>
            <c:dLbl>
              <c:idx val="10"/>
              <c:tx>
                <c:strRef>
                  <c:f>'PiF 61 - Figure 2a'!#REF!</c:f>
                  <c:strCache>
                    <c:ptCount val="1"/>
                    <c:pt idx="0">
                      <c:v>#REF!</c:v>
                    </c:pt>
                  </c:strCache>
                </c:strRef>
              </c:tx>
              <c:dLblPos val="t"/>
              <c:showLegendKey val="0"/>
              <c:showVal val="1"/>
              <c:showCatName val="0"/>
              <c:showSerName val="0"/>
              <c:showPercent val="0"/>
              <c:showBubbleSize val="0"/>
            </c:dLbl>
            <c:dLbl>
              <c:idx val="11"/>
              <c:tx>
                <c:strRef>
                  <c:f>'PiF 61 - Figure 2a'!#REF!</c:f>
                  <c:strCache>
                    <c:ptCount val="1"/>
                    <c:pt idx="0">
                      <c:v>#REF!</c:v>
                    </c:pt>
                  </c:strCache>
                </c:strRef>
              </c:tx>
              <c:dLblPos val="t"/>
              <c:showLegendKey val="0"/>
              <c:showVal val="1"/>
              <c:showCatName val="0"/>
              <c:showSerName val="0"/>
              <c:showPercent val="0"/>
              <c:showBubbleSize val="0"/>
            </c:dLbl>
            <c:dLbl>
              <c:idx val="12"/>
              <c:tx>
                <c:strRef>
                  <c:f>'PiF 61 - Figure 2a'!#REF!</c:f>
                  <c:strCache>
                    <c:ptCount val="1"/>
                    <c:pt idx="0">
                      <c:v>#REF!</c:v>
                    </c:pt>
                  </c:strCache>
                </c:strRef>
              </c:tx>
              <c:dLblPos val="t"/>
              <c:showLegendKey val="0"/>
              <c:showVal val="1"/>
              <c:showCatName val="0"/>
              <c:showSerName val="0"/>
              <c:showPercent val="0"/>
              <c:showBubbleSize val="0"/>
            </c:dLbl>
            <c:dLbl>
              <c:idx val="13"/>
              <c:tx>
                <c:strRef>
                  <c:f>'PiF 61 - Figure 2a'!#REF!</c:f>
                  <c:strCache>
                    <c:ptCount val="1"/>
                    <c:pt idx="0">
                      <c:v>#REF!</c:v>
                    </c:pt>
                  </c:strCache>
                </c:strRef>
              </c:tx>
              <c:dLblPos val="t"/>
              <c:showLegendKey val="0"/>
              <c:showVal val="1"/>
              <c:showCatName val="0"/>
              <c:showSerName val="0"/>
              <c:showPercent val="0"/>
              <c:showBubbleSize val="0"/>
            </c:dLbl>
            <c:dLbl>
              <c:idx val="14"/>
              <c:tx>
                <c:strRef>
                  <c:f>'PiF 61 - Figure 2a'!#REF!</c:f>
                  <c:strCache>
                    <c:ptCount val="1"/>
                    <c:pt idx="0">
                      <c:v>#REF!</c:v>
                    </c:pt>
                  </c:strCache>
                </c:strRef>
              </c:tx>
              <c:dLblPos val="t"/>
              <c:showLegendKey val="0"/>
              <c:showVal val="1"/>
              <c:showCatName val="0"/>
              <c:showSerName val="0"/>
              <c:showPercent val="0"/>
              <c:showBubbleSize val="0"/>
            </c:dLbl>
            <c:dLbl>
              <c:idx val="15"/>
              <c:tx>
                <c:strRef>
                  <c:f>'PiF 61 - Figure 2a'!#REF!</c:f>
                  <c:strCache>
                    <c:ptCount val="1"/>
                    <c:pt idx="0">
                      <c:v>#REF!</c:v>
                    </c:pt>
                  </c:strCache>
                </c:strRef>
              </c:tx>
              <c:dLblPos val="t"/>
              <c:showLegendKey val="0"/>
              <c:showVal val="1"/>
              <c:showCatName val="0"/>
              <c:showSerName val="0"/>
              <c:showPercent val="0"/>
              <c:showBubbleSize val="0"/>
            </c:dLbl>
            <c:dLbl>
              <c:idx val="16"/>
              <c:tx>
                <c:strRef>
                  <c:f>'PiF 61 - Figure 2a'!#REF!</c:f>
                  <c:strCache>
                    <c:ptCount val="1"/>
                    <c:pt idx="0">
                      <c:v>#REF!</c:v>
                    </c:pt>
                  </c:strCache>
                </c:strRef>
              </c:tx>
              <c:dLblPos val="t"/>
              <c:showLegendKey val="0"/>
              <c:showVal val="1"/>
              <c:showCatName val="0"/>
              <c:showSerName val="0"/>
              <c:showPercent val="0"/>
              <c:showBubbleSize val="0"/>
            </c:dLbl>
            <c:dLbl>
              <c:idx val="17"/>
              <c:delete val="1"/>
            </c:dLbl>
            <c:dLbl>
              <c:idx val="18"/>
              <c:tx>
                <c:rich>
                  <a:bodyPr rot="0" vert="horz"/>
                  <a:lstStyle/>
                  <a:p>
                    <a:pPr>
                      <a:defRPr b="0">
                        <a:solidFill>
                          <a:sysClr val="windowText" lastClr="000000"/>
                        </a:solidFill>
                      </a:defRPr>
                    </a:pPr>
                    <a:r>
                      <a:rPr lang="en-US">
                        <a:solidFill>
                          <a:sysClr val="windowText" lastClr="000000"/>
                        </a:solidFill>
                      </a:rPr>
                      <a:t>Argentina</a:t>
                    </a:r>
                    <a:endParaRPr lang="en-US">
                      <a:solidFill>
                        <a:schemeClr val="bg1">
                          <a:lumMod val="50000"/>
                        </a:schemeClr>
                      </a:solidFill>
                    </a:endParaRPr>
                  </a:p>
                </c:rich>
              </c:tx>
              <c:spPr>
                <a:solidFill>
                  <a:schemeClr val="bg1"/>
                </a:solidFill>
              </c:spPr>
              <c:dLblPos val="t"/>
              <c:showLegendKey val="0"/>
              <c:showVal val="1"/>
              <c:showCatName val="0"/>
              <c:showSerName val="0"/>
              <c:showPercent val="0"/>
              <c:showBubbleSize val="0"/>
            </c:dLbl>
            <c:spPr>
              <a:solidFill>
                <a:sysClr val="window" lastClr="FFFFFF"/>
              </a:solidFill>
            </c:spPr>
            <c:txPr>
              <a:bodyPr rot="0" vert="horz"/>
              <a:lstStyle/>
              <a:p>
                <a:pPr>
                  <a:defRPr b="0">
                    <a:solidFill>
                      <a:sysClr val="windowText" lastClr="000000"/>
                    </a:solidFill>
                  </a:defRPr>
                </a:pPr>
                <a:endParaRPr lang="en-US"/>
              </a:p>
            </c:txPr>
            <c:dLblPos val="t"/>
            <c:showLegendKey val="0"/>
            <c:showVal val="1"/>
            <c:showCatName val="0"/>
            <c:showSerName val="0"/>
            <c:showPercent val="0"/>
            <c:showBubbleSize val="0"/>
            <c:showLeaderLines val="0"/>
          </c:dLbls>
          <c:val>
            <c:numRef>
              <c:f>'PiF 61 - Figure 2'!$K$56:$K$65</c:f>
              <c:numCache>
                <c:formatCode>0.00</c:formatCode>
                <c:ptCount val="10"/>
                <c:pt idx="0">
                  <c:v>5.7389515575662298E-2</c:v>
                </c:pt>
                <c:pt idx="1">
                  <c:v>3.8308432682209903E-2</c:v>
                </c:pt>
                <c:pt idx="2">
                  <c:v>8.9332301698780106E-2</c:v>
                </c:pt>
                <c:pt idx="3">
                  <c:v>1.7821092788263E-2</c:v>
                </c:pt>
                <c:pt idx="4">
                  <c:v>7.7868311568565093E-2</c:v>
                </c:pt>
                <c:pt idx="5">
                  <c:v>0.1135254647969168</c:v>
                </c:pt>
                <c:pt idx="6">
                  <c:v>9.8858240877769302E-2</c:v>
                </c:pt>
                <c:pt idx="7">
                  <c:v>5.0810322531362799E-2</c:v>
                </c:pt>
                <c:pt idx="8">
                  <c:v>8.4938044746302593E-2</c:v>
                </c:pt>
                <c:pt idx="9">
                  <c:v>0.30615249141697148</c:v>
                </c:pt>
              </c:numCache>
            </c:numRef>
          </c:val>
          <c:smooth val="0"/>
        </c:ser>
        <c:dLbls>
          <c:showLegendKey val="0"/>
          <c:showVal val="0"/>
          <c:showCatName val="0"/>
          <c:showSerName val="0"/>
          <c:showPercent val="0"/>
          <c:showBubbleSize val="0"/>
        </c:dLbls>
        <c:hiLowLines>
          <c:spPr>
            <a:ln w="9525">
              <a:headEnd type="none" w="lg" len="lg"/>
              <a:tailEnd type="none" w="lg" len="lg"/>
            </a:ln>
          </c:spPr>
        </c:hiLowLines>
        <c:marker val="1"/>
        <c:smooth val="0"/>
        <c:axId val="564987008"/>
        <c:axId val="564988544"/>
      </c:lineChart>
      <c:catAx>
        <c:axId val="564987008"/>
        <c:scaling>
          <c:orientation val="minMax"/>
        </c:scaling>
        <c:delete val="0"/>
        <c:axPos val="b"/>
        <c:numFmt formatCode="#,##0.00" sourceLinked="0"/>
        <c:majorTickMark val="none"/>
        <c:minorTickMark val="none"/>
        <c:tickLblPos val="low"/>
        <c:spPr>
          <a:ln w="19050">
            <a:solidFill>
              <a:schemeClr val="tx1"/>
            </a:solidFill>
          </a:ln>
        </c:spPr>
        <c:txPr>
          <a:bodyPr rot="0" vert="horz"/>
          <a:lstStyle/>
          <a:p>
            <a:pPr>
              <a:defRPr sz="1000"/>
            </a:pPr>
            <a:endParaRPr lang="en-US"/>
          </a:p>
        </c:txPr>
        <c:crossAx val="564988544"/>
        <c:crosses val="autoZero"/>
        <c:auto val="1"/>
        <c:lblAlgn val="ctr"/>
        <c:lblOffset val="100"/>
        <c:noMultiLvlLbl val="0"/>
      </c:catAx>
      <c:valAx>
        <c:axId val="564988544"/>
        <c:scaling>
          <c:orientation val="minMax"/>
          <c:max val="0.4"/>
          <c:min val="-0.4"/>
        </c:scaling>
        <c:delete val="0"/>
        <c:axPos val="l"/>
        <c:majorGridlines/>
        <c:title>
          <c:tx>
            <c:rich>
              <a:bodyPr rot="0" vert="horz"/>
              <a:lstStyle/>
              <a:p>
                <a:pPr algn="l">
                  <a:defRPr sz="1000"/>
                </a:pPr>
                <a:r>
                  <a:rPr lang="en-GB" sz="1000">
                    <a:solidFill>
                      <a:sysClr val="windowText" lastClr="000000"/>
                    </a:solidFill>
                  </a:rPr>
                  <a:t>C</a:t>
                </a:r>
                <a:r>
                  <a:rPr lang="en-GB" sz="1000"/>
                  <a:t>orrelation with the </a:t>
                </a:r>
              </a:p>
              <a:p>
                <a:pPr algn="l">
                  <a:defRPr sz="1000"/>
                </a:pPr>
                <a:r>
                  <a:rPr lang="en-GB" sz="1000"/>
                  <a:t>index of memorisation</a:t>
                </a:r>
              </a:p>
            </c:rich>
          </c:tx>
          <c:layout>
            <c:manualLayout>
              <c:xMode val="edge"/>
              <c:yMode val="edge"/>
              <c:x val="3.4350684833337808E-2"/>
              <c:y val="4.2595623667625905E-2"/>
            </c:manualLayout>
          </c:layout>
          <c:overlay val="0"/>
        </c:title>
        <c:numFmt formatCode="0.0" sourceLinked="0"/>
        <c:majorTickMark val="out"/>
        <c:minorTickMark val="none"/>
        <c:tickLblPos val="nextTo"/>
        <c:crossAx val="564987008"/>
        <c:crosses val="autoZero"/>
        <c:crossBetween val="between"/>
        <c:majorUnit val="0.1"/>
      </c:valAx>
      <c:spPr>
        <a:ln>
          <a:solidFill>
            <a:sysClr val="windowText" lastClr="000000"/>
          </a:solidFill>
        </a:ln>
      </c:spPr>
    </c:plotArea>
    <c:legend>
      <c:legendPos val="t"/>
      <c:layout>
        <c:manualLayout>
          <c:xMode val="edge"/>
          <c:yMode val="edge"/>
          <c:x val="0.37266417636362009"/>
          <c:y val="8.9243953193671559E-3"/>
          <c:w val="0.32276566964965558"/>
          <c:h val="0.10547783226178317"/>
        </c:manualLayout>
      </c:layout>
      <c:overlay val="0"/>
      <c:txPr>
        <a:bodyPr/>
        <a:lstStyle/>
        <a:p>
          <a:pPr>
            <a:defRPr sz="1200"/>
          </a:pPr>
          <a:endParaRPr lang="en-US"/>
        </a:p>
      </c:txPr>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38450960172903E-2"/>
          <c:y val="0.12674991914565004"/>
          <c:w val="0.93403899926298195"/>
          <c:h val="0.61249191456500363"/>
        </c:manualLayout>
      </c:layout>
      <c:barChart>
        <c:barDir val="col"/>
        <c:grouping val="clustered"/>
        <c:varyColors val="0"/>
        <c:ser>
          <c:idx val="2"/>
          <c:order val="1"/>
          <c:tx>
            <c:strRef>
              <c:f>'PiF 61 - Figure 3'!$F$47:$G$47</c:f>
              <c:strCache>
                <c:ptCount val="1"/>
                <c:pt idx="0">
                  <c:v>Difficult item: Revolving Door Q2</c:v>
                </c:pt>
              </c:strCache>
            </c:strRef>
          </c:tx>
          <c:spPr>
            <a:solidFill>
              <a:schemeClr val="accent5">
                <a:lumMod val="75000"/>
              </a:schemeClr>
            </a:solidFill>
            <a:ln>
              <a:noFill/>
            </a:ln>
          </c:spPr>
          <c:invertIfNegative val="0"/>
          <c:cat>
            <c:strRef>
              <c:f>'PiF 61 - Figure 3'!$C$49:$C$97</c:f>
              <c:strCache>
                <c:ptCount val="49"/>
                <c:pt idx="0">
                  <c:v>Greece</c:v>
                </c:pt>
                <c:pt idx="1">
                  <c:v>Montenegro</c:v>
                </c:pt>
                <c:pt idx="2">
                  <c:v>Poland</c:v>
                </c:pt>
                <c:pt idx="3">
                  <c:v>Israel</c:v>
                </c:pt>
                <c:pt idx="4">
                  <c:v>Thailand</c:v>
                </c:pt>
                <c:pt idx="5">
                  <c:v>Slovak Republic</c:v>
                </c:pt>
                <c:pt idx="6">
                  <c:v>Italy</c:v>
                </c:pt>
                <c:pt idx="7">
                  <c:v>Ireland</c:v>
                </c:pt>
                <c:pt idx="8">
                  <c:v>Iceland</c:v>
                </c:pt>
                <c:pt idx="9">
                  <c:v>Canada</c:v>
                </c:pt>
                <c:pt idx="10">
                  <c:v>Portugal</c:v>
                </c:pt>
                <c:pt idx="11">
                  <c:v>Latvia</c:v>
                </c:pt>
                <c:pt idx="12">
                  <c:v>Germany</c:v>
                </c:pt>
                <c:pt idx="13">
                  <c:v>Sweden</c:v>
                </c:pt>
                <c:pt idx="14">
                  <c:v>Turkey</c:v>
                </c:pt>
                <c:pt idx="15">
                  <c:v>Spain</c:v>
                </c:pt>
                <c:pt idx="16">
                  <c:v>Croatia</c:v>
                </c:pt>
                <c:pt idx="17">
                  <c:v>France</c:v>
                </c:pt>
                <c:pt idx="18">
                  <c:v>Finland</c:v>
                </c:pt>
                <c:pt idx="19">
                  <c:v>Switzerland</c:v>
                </c:pt>
                <c:pt idx="20">
                  <c:v>Russian Federation</c:v>
                </c:pt>
                <c:pt idx="21">
                  <c:v>Chinese Taipei</c:v>
                </c:pt>
                <c:pt idx="22">
                  <c:v>OECD average</c:v>
                </c:pt>
                <c:pt idx="23">
                  <c:v>Austria</c:v>
                </c:pt>
                <c:pt idx="24">
                  <c:v>Korea</c:v>
                </c:pt>
                <c:pt idx="25">
                  <c:v>Netherlands</c:v>
                </c:pt>
                <c:pt idx="26">
                  <c:v>Albania</c:v>
                </c:pt>
                <c:pt idx="27">
                  <c:v>Denmark</c:v>
                </c:pt>
                <c:pt idx="28">
                  <c:v>Hungary</c:v>
                </c:pt>
                <c:pt idx="29">
                  <c:v>Slovenia</c:v>
                </c:pt>
                <c:pt idx="30">
                  <c:v>Lithuania</c:v>
                </c:pt>
                <c:pt idx="31">
                  <c:v>Luxembourg</c:v>
                </c:pt>
                <c:pt idx="32">
                  <c:v>Macao-China</c:v>
                </c:pt>
                <c:pt idx="33">
                  <c:v>Australia</c:v>
                </c:pt>
                <c:pt idx="34">
                  <c:v>United States</c:v>
                </c:pt>
                <c:pt idx="35">
                  <c:v>Shanghai-China</c:v>
                </c:pt>
                <c:pt idx="36">
                  <c:v>Singapore</c:v>
                </c:pt>
                <c:pt idx="37">
                  <c:v>Belgium</c:v>
                </c:pt>
                <c:pt idx="38">
                  <c:v>Indonesia</c:v>
                </c:pt>
                <c:pt idx="39">
                  <c:v>Norway</c:v>
                </c:pt>
                <c:pt idx="40">
                  <c:v>Czech Republic</c:v>
                </c:pt>
                <c:pt idx="41">
                  <c:v>Japan</c:v>
                </c:pt>
                <c:pt idx="42">
                  <c:v>Hong Kong-China</c:v>
                </c:pt>
                <c:pt idx="43">
                  <c:v>Estonia</c:v>
                </c:pt>
                <c:pt idx="44">
                  <c:v>New Zealand</c:v>
                </c:pt>
                <c:pt idx="45">
                  <c:v>Liechtenstein</c:v>
                </c:pt>
                <c:pt idx="46">
                  <c:v>Malaysia</c:v>
                </c:pt>
                <c:pt idx="47">
                  <c:v>United Kingdom</c:v>
                </c:pt>
                <c:pt idx="48">
                  <c:v>Qatar</c:v>
                </c:pt>
              </c:strCache>
            </c:strRef>
          </c:cat>
          <c:val>
            <c:numRef>
              <c:f>'PiF 61 - Figure 3'!$F$49:$F$97</c:f>
              <c:numCache>
                <c:formatCode>0.00</c:formatCode>
                <c:ptCount val="49"/>
                <c:pt idx="0">
                  <c:v>0.1446142786878937</c:v>
                </c:pt>
                <c:pt idx="1">
                  <c:v>0.36172465375322532</c:v>
                </c:pt>
                <c:pt idx="2">
                  <c:v>0.37451832412119013</c:v>
                </c:pt>
                <c:pt idx="3">
                  <c:v>0.37868610802322489</c:v>
                </c:pt>
                <c:pt idx="4">
                  <c:v>0.45436733828073989</c:v>
                </c:pt>
                <c:pt idx="5">
                  <c:v>0.48359364442183322</c:v>
                </c:pt>
                <c:pt idx="6">
                  <c:v>0.53577684624578603</c:v>
                </c:pt>
                <c:pt idx="7">
                  <c:v>0.56243120916571165</c:v>
                </c:pt>
                <c:pt idx="8">
                  <c:v>0.57636318736728032</c:v>
                </c:pt>
                <c:pt idx="9">
                  <c:v>0.57988264031738723</c:v>
                </c:pt>
                <c:pt idx="10">
                  <c:v>0.59585713025488884</c:v>
                </c:pt>
                <c:pt idx="11">
                  <c:v>0.61050726709050895</c:v>
                </c:pt>
                <c:pt idx="12">
                  <c:v>0.62183509083849575</c:v>
                </c:pt>
                <c:pt idx="13">
                  <c:v>0.62485821524216123</c:v>
                </c:pt>
                <c:pt idx="14">
                  <c:v>0.63860082566982157</c:v>
                </c:pt>
                <c:pt idx="15">
                  <c:v>0.64221653201732853</c:v>
                </c:pt>
                <c:pt idx="16">
                  <c:v>0.64381565629426851</c:v>
                </c:pt>
                <c:pt idx="17">
                  <c:v>0.67626511623602736</c:v>
                </c:pt>
                <c:pt idx="18">
                  <c:v>0.67772621286511348</c:v>
                </c:pt>
                <c:pt idx="19">
                  <c:v>0.67990005374326146</c:v>
                </c:pt>
                <c:pt idx="20">
                  <c:v>0.68106409731078799</c:v>
                </c:pt>
                <c:pt idx="21">
                  <c:v>0.69392100383643163</c:v>
                </c:pt>
                <c:pt idx="22">
                  <c:v>0.69486126220545474</c:v>
                </c:pt>
                <c:pt idx="23">
                  <c:v>0.69570428676326945</c:v>
                </c:pt>
                <c:pt idx="24">
                  <c:v>0.72379050668767386</c:v>
                </c:pt>
                <c:pt idx="25">
                  <c:v>0.73189563162146354</c:v>
                </c:pt>
                <c:pt idx="26">
                  <c:v>0.74225546619590477</c:v>
                </c:pt>
                <c:pt idx="27">
                  <c:v>0.75600665999978378</c:v>
                </c:pt>
                <c:pt idx="28">
                  <c:v>0.76067623302558307</c:v>
                </c:pt>
                <c:pt idx="29">
                  <c:v>0.76616544515855645</c:v>
                </c:pt>
                <c:pt idx="30">
                  <c:v>0.76786625755773752</c:v>
                </c:pt>
                <c:pt idx="31">
                  <c:v>0.79548316581233425</c:v>
                </c:pt>
                <c:pt idx="32">
                  <c:v>0.79838599958179246</c:v>
                </c:pt>
                <c:pt idx="33">
                  <c:v>0.80709627790475014</c:v>
                </c:pt>
                <c:pt idx="34">
                  <c:v>0.82745181056748707</c:v>
                </c:pt>
                <c:pt idx="35">
                  <c:v>0.83337675326042226</c:v>
                </c:pt>
                <c:pt idx="36">
                  <c:v>0.85390550593413128</c:v>
                </c:pt>
                <c:pt idx="37">
                  <c:v>0.86205374216779507</c:v>
                </c:pt>
                <c:pt idx="38">
                  <c:v>0.86546256465806071</c:v>
                </c:pt>
                <c:pt idx="39">
                  <c:v>0.87638369535180671</c:v>
                </c:pt>
                <c:pt idx="40">
                  <c:v>0.88365487595805081</c:v>
                </c:pt>
                <c:pt idx="41">
                  <c:v>0.89830978874658818</c:v>
                </c:pt>
                <c:pt idx="42">
                  <c:v>0.95931833393372712</c:v>
                </c:pt>
                <c:pt idx="43">
                  <c:v>0.99263733810134192</c:v>
                </c:pt>
                <c:pt idx="44">
                  <c:v>1.0129475764230911</c:v>
                </c:pt>
                <c:pt idx="45">
                  <c:v>1.014450107662195</c:v>
                </c:pt>
                <c:pt idx="46">
                  <c:v>1.031838865697098</c:v>
                </c:pt>
                <c:pt idx="47">
                  <c:v>1.052177941067572</c:v>
                </c:pt>
                <c:pt idx="48">
                  <c:v>1.1938943251765719</c:v>
                </c:pt>
              </c:numCache>
            </c:numRef>
          </c:val>
        </c:ser>
        <c:dLbls>
          <c:showLegendKey val="0"/>
          <c:showVal val="0"/>
          <c:showCatName val="0"/>
          <c:showSerName val="0"/>
          <c:showPercent val="0"/>
          <c:showBubbleSize val="0"/>
        </c:dLbls>
        <c:gapWidth val="150"/>
        <c:axId val="565101312"/>
        <c:axId val="565103232"/>
      </c:barChart>
      <c:lineChart>
        <c:grouping val="standard"/>
        <c:varyColors val="0"/>
        <c:ser>
          <c:idx val="0"/>
          <c:order val="0"/>
          <c:tx>
            <c:strRef>
              <c:f>'PiF 61 - Figure 3'!$D$47:$E$47</c:f>
              <c:strCache>
                <c:ptCount val="1"/>
                <c:pt idx="0">
                  <c:v>Easy item: Charts Q1</c:v>
                </c:pt>
              </c:strCache>
            </c:strRef>
          </c:tx>
          <c:spPr>
            <a:ln>
              <a:noFill/>
            </a:ln>
          </c:spPr>
          <c:marker>
            <c:symbol val="triangle"/>
            <c:size val="7"/>
            <c:spPr>
              <a:solidFill>
                <a:schemeClr val="accent5">
                  <a:lumMod val="20000"/>
                  <a:lumOff val="80000"/>
                </a:schemeClr>
              </a:solidFill>
              <a:ln>
                <a:solidFill>
                  <a:srgbClr val="0070C0"/>
                </a:solidFill>
              </a:ln>
            </c:spPr>
          </c:marker>
          <c:cat>
            <c:strRef>
              <c:f>'PiF 61 - Figure 3'!$C$49:$C$97</c:f>
              <c:strCache>
                <c:ptCount val="49"/>
                <c:pt idx="0">
                  <c:v>Greece</c:v>
                </c:pt>
                <c:pt idx="1">
                  <c:v>Montenegro</c:v>
                </c:pt>
                <c:pt idx="2">
                  <c:v>Poland</c:v>
                </c:pt>
                <c:pt idx="3">
                  <c:v>Israel</c:v>
                </c:pt>
                <c:pt idx="4">
                  <c:v>Thailand</c:v>
                </c:pt>
                <c:pt idx="5">
                  <c:v>Slovak Republic</c:v>
                </c:pt>
                <c:pt idx="6">
                  <c:v>Italy</c:v>
                </c:pt>
                <c:pt idx="7">
                  <c:v>Ireland</c:v>
                </c:pt>
                <c:pt idx="8">
                  <c:v>Iceland</c:v>
                </c:pt>
                <c:pt idx="9">
                  <c:v>Canada</c:v>
                </c:pt>
                <c:pt idx="10">
                  <c:v>Portugal</c:v>
                </c:pt>
                <c:pt idx="11">
                  <c:v>Latvia</c:v>
                </c:pt>
                <c:pt idx="12">
                  <c:v>Germany</c:v>
                </c:pt>
                <c:pt idx="13">
                  <c:v>Sweden</c:v>
                </c:pt>
                <c:pt idx="14">
                  <c:v>Turkey</c:v>
                </c:pt>
                <c:pt idx="15">
                  <c:v>Spain</c:v>
                </c:pt>
                <c:pt idx="16">
                  <c:v>Croatia</c:v>
                </c:pt>
                <c:pt idx="17">
                  <c:v>France</c:v>
                </c:pt>
                <c:pt idx="18">
                  <c:v>Finland</c:v>
                </c:pt>
                <c:pt idx="19">
                  <c:v>Switzerland</c:v>
                </c:pt>
                <c:pt idx="20">
                  <c:v>Russian Federation</c:v>
                </c:pt>
                <c:pt idx="21">
                  <c:v>Chinese Taipei</c:v>
                </c:pt>
                <c:pt idx="22">
                  <c:v>OECD average</c:v>
                </c:pt>
                <c:pt idx="23">
                  <c:v>Austria</c:v>
                </c:pt>
                <c:pt idx="24">
                  <c:v>Korea</c:v>
                </c:pt>
                <c:pt idx="25">
                  <c:v>Netherlands</c:v>
                </c:pt>
                <c:pt idx="26">
                  <c:v>Albania</c:v>
                </c:pt>
                <c:pt idx="27">
                  <c:v>Denmark</c:v>
                </c:pt>
                <c:pt idx="28">
                  <c:v>Hungary</c:v>
                </c:pt>
                <c:pt idx="29">
                  <c:v>Slovenia</c:v>
                </c:pt>
                <c:pt idx="30">
                  <c:v>Lithuania</c:v>
                </c:pt>
                <c:pt idx="31">
                  <c:v>Luxembourg</c:v>
                </c:pt>
                <c:pt idx="32">
                  <c:v>Macao-China</c:v>
                </c:pt>
                <c:pt idx="33">
                  <c:v>Australia</c:v>
                </c:pt>
                <c:pt idx="34">
                  <c:v>United States</c:v>
                </c:pt>
                <c:pt idx="35">
                  <c:v>Shanghai-China</c:v>
                </c:pt>
                <c:pt idx="36">
                  <c:v>Singapore</c:v>
                </c:pt>
                <c:pt idx="37">
                  <c:v>Belgium</c:v>
                </c:pt>
                <c:pt idx="38">
                  <c:v>Indonesia</c:v>
                </c:pt>
                <c:pt idx="39">
                  <c:v>Norway</c:v>
                </c:pt>
                <c:pt idx="40">
                  <c:v>Czech Republic</c:v>
                </c:pt>
                <c:pt idx="41">
                  <c:v>Japan</c:v>
                </c:pt>
                <c:pt idx="42">
                  <c:v>Hong Kong-China</c:v>
                </c:pt>
                <c:pt idx="43">
                  <c:v>Estonia</c:v>
                </c:pt>
                <c:pt idx="44">
                  <c:v>New Zealand</c:v>
                </c:pt>
                <c:pt idx="45">
                  <c:v>Liechtenstein</c:v>
                </c:pt>
                <c:pt idx="46">
                  <c:v>Malaysia</c:v>
                </c:pt>
                <c:pt idx="47">
                  <c:v>United Kingdom</c:v>
                </c:pt>
                <c:pt idx="48">
                  <c:v>Qatar</c:v>
                </c:pt>
              </c:strCache>
            </c:strRef>
          </c:cat>
          <c:val>
            <c:numRef>
              <c:f>'PiF 61 - Figure 3'!$D$49:$D$97</c:f>
              <c:numCache>
                <c:formatCode>0.00</c:formatCode>
                <c:ptCount val="49"/>
                <c:pt idx="0">
                  <c:v>0.92278230585418064</c:v>
                </c:pt>
                <c:pt idx="1">
                  <c:v>0.8636850512884866</c:v>
                </c:pt>
                <c:pt idx="2">
                  <c:v>1.1066127769808289</c:v>
                </c:pt>
                <c:pt idx="3">
                  <c:v>1.02582973126615</c:v>
                </c:pt>
                <c:pt idx="4">
                  <c:v>1.175220960743858</c:v>
                </c:pt>
                <c:pt idx="5">
                  <c:v>0.77989205544072349</c:v>
                </c:pt>
                <c:pt idx="6">
                  <c:v>1.044284228139764</c:v>
                </c:pt>
                <c:pt idx="7">
                  <c:v>0.93977187999919787</c:v>
                </c:pt>
                <c:pt idx="8">
                  <c:v>0.92967088396591324</c:v>
                </c:pt>
                <c:pt idx="9">
                  <c:v>1.017130662462316</c:v>
                </c:pt>
                <c:pt idx="10">
                  <c:v>1.1247306171105289</c:v>
                </c:pt>
                <c:pt idx="11">
                  <c:v>1.060068239602064</c:v>
                </c:pt>
                <c:pt idx="12">
                  <c:v>0.91241526810613538</c:v>
                </c:pt>
                <c:pt idx="13">
                  <c:v>0.87737496993337438</c:v>
                </c:pt>
                <c:pt idx="14">
                  <c:v>0.82220544568989895</c:v>
                </c:pt>
                <c:pt idx="15">
                  <c:v>1.042613430731582</c:v>
                </c:pt>
                <c:pt idx="16">
                  <c:v>0.90932626690246443</c:v>
                </c:pt>
                <c:pt idx="17">
                  <c:v>0.95495347146015619</c:v>
                </c:pt>
                <c:pt idx="18">
                  <c:v>1.021865048983047</c:v>
                </c:pt>
                <c:pt idx="19">
                  <c:v>1.0435018363184221</c:v>
                </c:pt>
                <c:pt idx="20">
                  <c:v>1.0788276584265291</c:v>
                </c:pt>
                <c:pt idx="21">
                  <c:v>0.8247709753517295</c:v>
                </c:pt>
                <c:pt idx="22">
                  <c:v>1.00115692226727</c:v>
                </c:pt>
                <c:pt idx="23">
                  <c:v>1.13302078312009</c:v>
                </c:pt>
                <c:pt idx="24">
                  <c:v>1.0227442254551591</c:v>
                </c:pt>
                <c:pt idx="25">
                  <c:v>1.2167152712859819</c:v>
                </c:pt>
                <c:pt idx="26">
                  <c:v>1.4878492841064901</c:v>
                </c:pt>
                <c:pt idx="27">
                  <c:v>1.113245516351131</c:v>
                </c:pt>
                <c:pt idx="28">
                  <c:v>0.80093863320040748</c:v>
                </c:pt>
                <c:pt idx="29">
                  <c:v>1.2965949267541521</c:v>
                </c:pt>
                <c:pt idx="30">
                  <c:v>1.335982082979517</c:v>
                </c:pt>
                <c:pt idx="31">
                  <c:v>1.0449420452193561</c:v>
                </c:pt>
                <c:pt idx="32">
                  <c:v>0.93748820187936355</c:v>
                </c:pt>
                <c:pt idx="33">
                  <c:v>1.0226451335691571</c:v>
                </c:pt>
                <c:pt idx="34">
                  <c:v>1.083376015828337</c:v>
                </c:pt>
                <c:pt idx="35">
                  <c:v>0.91644571709371514</c:v>
                </c:pt>
                <c:pt idx="36">
                  <c:v>0.92413445574863984</c:v>
                </c:pt>
                <c:pt idx="37">
                  <c:v>1.010629268718251</c:v>
                </c:pt>
                <c:pt idx="38">
                  <c:v>0.92610470893326335</c:v>
                </c:pt>
                <c:pt idx="39">
                  <c:v>0.94667000592968575</c:v>
                </c:pt>
                <c:pt idx="40">
                  <c:v>1.0102707262276549</c:v>
                </c:pt>
                <c:pt idx="41">
                  <c:v>0.86224002249464637</c:v>
                </c:pt>
                <c:pt idx="42">
                  <c:v>0.89201895559537792</c:v>
                </c:pt>
                <c:pt idx="43">
                  <c:v>0.96737443201425111</c:v>
                </c:pt>
                <c:pt idx="44">
                  <c:v>0.88169237409821766</c:v>
                </c:pt>
                <c:pt idx="45">
                  <c:v>0.83138573928645876</c:v>
                </c:pt>
                <c:pt idx="46">
                  <c:v>0.91726774975162695</c:v>
                </c:pt>
                <c:pt idx="47">
                  <c:v>1.058287519843953</c:v>
                </c:pt>
                <c:pt idx="48">
                  <c:v>1.061553954393871</c:v>
                </c:pt>
              </c:numCache>
            </c:numRef>
          </c:val>
          <c:smooth val="0"/>
        </c:ser>
        <c:dLbls>
          <c:showLegendKey val="0"/>
          <c:showVal val="0"/>
          <c:showCatName val="0"/>
          <c:showSerName val="0"/>
          <c:showPercent val="0"/>
          <c:showBubbleSize val="0"/>
        </c:dLbls>
        <c:marker val="1"/>
        <c:smooth val="0"/>
        <c:axId val="565101312"/>
        <c:axId val="565103232"/>
      </c:lineChart>
      <c:catAx>
        <c:axId val="565101312"/>
        <c:scaling>
          <c:orientation val="minMax"/>
        </c:scaling>
        <c:delete val="0"/>
        <c:axPos val="b"/>
        <c:majorTickMark val="none"/>
        <c:minorTickMark val="none"/>
        <c:tickLblPos val="low"/>
        <c:spPr>
          <a:ln w="22225">
            <a:solidFill>
              <a:schemeClr val="tx1"/>
            </a:solidFill>
          </a:ln>
        </c:spPr>
        <c:txPr>
          <a:bodyPr/>
          <a:lstStyle/>
          <a:p>
            <a:pPr>
              <a:defRPr sz="1100"/>
            </a:pPr>
            <a:endParaRPr lang="en-US"/>
          </a:p>
        </c:txPr>
        <c:crossAx val="565103232"/>
        <c:crossesAt val="1"/>
        <c:auto val="1"/>
        <c:lblAlgn val="ctr"/>
        <c:lblOffset val="100"/>
        <c:noMultiLvlLbl val="0"/>
      </c:catAx>
      <c:valAx>
        <c:axId val="565103232"/>
        <c:scaling>
          <c:orientation val="minMax"/>
          <c:max val="2"/>
        </c:scaling>
        <c:delete val="0"/>
        <c:axPos val="l"/>
        <c:majorGridlines/>
        <c:numFmt formatCode="0.0" sourceLinked="0"/>
        <c:majorTickMark val="out"/>
        <c:minorTickMark val="none"/>
        <c:tickLblPos val="nextTo"/>
        <c:txPr>
          <a:bodyPr/>
          <a:lstStyle/>
          <a:p>
            <a:pPr>
              <a:defRPr sz="1000"/>
            </a:pPr>
            <a:endParaRPr lang="en-US"/>
          </a:p>
        </c:txPr>
        <c:crossAx val="565101312"/>
        <c:crosses val="autoZero"/>
        <c:crossBetween val="between"/>
        <c:majorUnit val="0.5"/>
      </c:valAx>
      <c:spPr>
        <a:ln>
          <a:solidFill>
            <a:schemeClr val="tx1"/>
          </a:solidFill>
        </a:ln>
      </c:spPr>
    </c:plotArea>
    <c:legend>
      <c:legendPos val="r"/>
      <c:layout>
        <c:manualLayout>
          <c:xMode val="edge"/>
          <c:yMode val="edge"/>
          <c:x val="0.22339823163904926"/>
          <c:y val="4.998737682087296E-2"/>
          <c:w val="0.53690756251190519"/>
          <c:h val="3.9966033657557506E-2"/>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16</xdr:col>
      <xdr:colOff>590549</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0.6127</cdr:x>
      <cdr:y>0.15385</cdr:y>
    </cdr:from>
    <cdr:to>
      <cdr:x>0.6261</cdr:x>
      <cdr:y>0.94281</cdr:y>
    </cdr:to>
    <cdr:sp macro="" textlink="">
      <cdr:nvSpPr>
        <cdr:cNvPr id="2" name="Rectangle 1"/>
        <cdr:cNvSpPr/>
      </cdr:nvSpPr>
      <cdr:spPr>
        <a:xfrm xmlns:a="http://schemas.openxmlformats.org/drawingml/2006/main">
          <a:off x="6524658" y="742946"/>
          <a:ext cx="142696" cy="3810025"/>
        </a:xfrm>
        <a:prstGeom xmlns:a="http://schemas.openxmlformats.org/drawingml/2006/main" prst="rect">
          <a:avLst/>
        </a:prstGeom>
        <a:solidFill xmlns:a="http://schemas.openxmlformats.org/drawingml/2006/main">
          <a:schemeClr val="accent1">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0.08497</cdr:x>
      <cdr:y>0.67258</cdr:y>
    </cdr:from>
    <cdr:to>
      <cdr:x>0.99284</cdr:x>
      <cdr:y>0.72781</cdr:y>
    </cdr:to>
    <cdr:sp macro="" textlink="">
      <cdr:nvSpPr>
        <cdr:cNvPr id="3" name="Rectangle 2"/>
        <cdr:cNvSpPr/>
      </cdr:nvSpPr>
      <cdr:spPr>
        <a:xfrm xmlns:a="http://schemas.openxmlformats.org/drawingml/2006/main">
          <a:off x="904875" y="3248025"/>
          <a:ext cx="9667874" cy="266700"/>
        </a:xfrm>
        <a:prstGeom xmlns:a="http://schemas.openxmlformats.org/drawingml/2006/main" prst="rect">
          <a:avLst/>
        </a:prstGeom>
        <a:solidFill xmlns:a="http://schemas.openxmlformats.org/drawingml/2006/main">
          <a:schemeClr val="accent1">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0.6127</cdr:x>
      <cdr:y>0.15385</cdr:y>
    </cdr:from>
    <cdr:to>
      <cdr:x>0.6261</cdr:x>
      <cdr:y>0.94281</cdr:y>
    </cdr:to>
    <cdr:sp macro="" textlink="">
      <cdr:nvSpPr>
        <cdr:cNvPr id="4" name="Rectangle 1"/>
        <cdr:cNvSpPr/>
      </cdr:nvSpPr>
      <cdr:spPr>
        <a:xfrm xmlns:a="http://schemas.openxmlformats.org/drawingml/2006/main">
          <a:off x="6524658" y="742946"/>
          <a:ext cx="142696" cy="3810025"/>
        </a:xfrm>
        <a:prstGeom xmlns:a="http://schemas.openxmlformats.org/drawingml/2006/main" prst="rect">
          <a:avLst/>
        </a:prstGeom>
        <a:solidFill xmlns:a="http://schemas.openxmlformats.org/drawingml/2006/main">
          <a:schemeClr val="accent3">
            <a:lumMod val="20000"/>
            <a:lumOff val="80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0.08497</cdr:x>
      <cdr:y>0.67258</cdr:y>
    </cdr:from>
    <cdr:to>
      <cdr:x>0.99284</cdr:x>
      <cdr:y>0.72781</cdr:y>
    </cdr:to>
    <cdr:sp macro="" textlink="">
      <cdr:nvSpPr>
        <cdr:cNvPr id="5" name="Rectangle 2"/>
        <cdr:cNvSpPr/>
      </cdr:nvSpPr>
      <cdr:spPr>
        <a:xfrm xmlns:a="http://schemas.openxmlformats.org/drawingml/2006/main">
          <a:off x="904875" y="3248025"/>
          <a:ext cx="9667874" cy="266700"/>
        </a:xfrm>
        <a:prstGeom xmlns:a="http://schemas.openxmlformats.org/drawingml/2006/main" prst="rect">
          <a:avLst/>
        </a:prstGeom>
        <a:solidFill xmlns:a="http://schemas.openxmlformats.org/drawingml/2006/main">
          <a:srgbClr val="DBEEF4">
            <a:alpha val="10196"/>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0.00477</cdr:x>
      <cdr:y>0.15253</cdr:y>
    </cdr:from>
    <cdr:to>
      <cdr:x>0.06202</cdr:x>
      <cdr:y>0.74819</cdr:y>
    </cdr:to>
    <cdr:grpSp>
      <cdr:nvGrpSpPr>
        <cdr:cNvPr id="6" name="Group 5"/>
        <cdr:cNvGrpSpPr/>
      </cdr:nvGrpSpPr>
      <cdr:grpSpPr>
        <a:xfrm xmlns:a="http://schemas.openxmlformats.org/drawingml/2006/main">
          <a:off x="50795" y="736594"/>
          <a:ext cx="609653" cy="2876546"/>
          <a:chOff x="0" y="0"/>
          <a:chExt cx="609600" cy="2905413"/>
        </a:xfrm>
      </cdr:grpSpPr>
      <cdr:sp macro="" textlink="">
        <cdr:nvSpPr>
          <cdr:cNvPr id="7" name="Up Arrow 6"/>
          <cdr:cNvSpPr/>
        </cdr:nvSpPr>
        <cdr:spPr>
          <a:xfrm xmlns:a="http://schemas.openxmlformats.org/drawingml/2006/main">
            <a:off x="0" y="0"/>
            <a:ext cx="609600" cy="2905413"/>
          </a:xfrm>
          <a:custGeom xmlns:a="http://schemas.openxmlformats.org/drawingml/2006/main">
            <a:avLst/>
            <a:gdLst>
              <a:gd name="connsiteX0" fmla="*/ 0 w 466724"/>
              <a:gd name="connsiteY0" fmla="*/ 271461 h 2867025"/>
              <a:gd name="connsiteX1" fmla="*/ 233362 w 466724"/>
              <a:gd name="connsiteY1" fmla="*/ 0 h 2867025"/>
              <a:gd name="connsiteX2" fmla="*/ 466724 w 466724"/>
              <a:gd name="connsiteY2" fmla="*/ 271461 h 2867025"/>
              <a:gd name="connsiteX3" fmla="*/ 350043 w 466724"/>
              <a:gd name="connsiteY3" fmla="*/ 271461 h 2867025"/>
              <a:gd name="connsiteX4" fmla="*/ 350043 w 466724"/>
              <a:gd name="connsiteY4" fmla="*/ 2867025 h 2867025"/>
              <a:gd name="connsiteX5" fmla="*/ 116681 w 466724"/>
              <a:gd name="connsiteY5" fmla="*/ 2867025 h 2867025"/>
              <a:gd name="connsiteX6" fmla="*/ 116681 w 466724"/>
              <a:gd name="connsiteY6" fmla="*/ 271461 h 2867025"/>
              <a:gd name="connsiteX7" fmla="*/ 0 w 466724"/>
              <a:gd name="connsiteY7" fmla="*/ 271461 h 2867025"/>
              <a:gd name="connsiteX0" fmla="*/ 0 w 466724"/>
              <a:gd name="connsiteY0" fmla="*/ 271461 h 2867025"/>
              <a:gd name="connsiteX1" fmla="*/ 233362 w 466724"/>
              <a:gd name="connsiteY1" fmla="*/ 0 h 2867025"/>
              <a:gd name="connsiteX2" fmla="*/ 466724 w 466724"/>
              <a:gd name="connsiteY2" fmla="*/ 271461 h 2867025"/>
              <a:gd name="connsiteX3" fmla="*/ 350043 w 466724"/>
              <a:gd name="connsiteY3" fmla="*/ 271461 h 2867025"/>
              <a:gd name="connsiteX4" fmla="*/ 350043 w 466724"/>
              <a:gd name="connsiteY4" fmla="*/ 2867025 h 2867025"/>
              <a:gd name="connsiteX5" fmla="*/ 211931 w 466724"/>
              <a:gd name="connsiteY5" fmla="*/ 2867025 h 2867025"/>
              <a:gd name="connsiteX6" fmla="*/ 116681 w 466724"/>
              <a:gd name="connsiteY6" fmla="*/ 271461 h 2867025"/>
              <a:gd name="connsiteX7" fmla="*/ 0 w 466724"/>
              <a:gd name="connsiteY7" fmla="*/ 271461 h 2867025"/>
              <a:gd name="connsiteX0" fmla="*/ 0 w 466724"/>
              <a:gd name="connsiteY0" fmla="*/ 271461 h 2867025"/>
              <a:gd name="connsiteX1" fmla="*/ 233362 w 466724"/>
              <a:gd name="connsiteY1" fmla="*/ 0 h 2867025"/>
              <a:gd name="connsiteX2" fmla="*/ 466724 w 466724"/>
              <a:gd name="connsiteY2" fmla="*/ 271461 h 2867025"/>
              <a:gd name="connsiteX3" fmla="*/ 350043 w 466724"/>
              <a:gd name="connsiteY3" fmla="*/ 271461 h 2867025"/>
              <a:gd name="connsiteX4" fmla="*/ 273843 w 466724"/>
              <a:gd name="connsiteY4" fmla="*/ 2857500 h 2867025"/>
              <a:gd name="connsiteX5" fmla="*/ 211931 w 466724"/>
              <a:gd name="connsiteY5" fmla="*/ 2867025 h 2867025"/>
              <a:gd name="connsiteX6" fmla="*/ 116681 w 466724"/>
              <a:gd name="connsiteY6" fmla="*/ 271461 h 2867025"/>
              <a:gd name="connsiteX7" fmla="*/ 0 w 466724"/>
              <a:gd name="connsiteY7" fmla="*/ 271461 h 2867025"/>
              <a:gd name="connsiteX0" fmla="*/ 0 w 466724"/>
              <a:gd name="connsiteY0" fmla="*/ 271461 h 2876550"/>
              <a:gd name="connsiteX1" fmla="*/ 233362 w 466724"/>
              <a:gd name="connsiteY1" fmla="*/ 0 h 2876550"/>
              <a:gd name="connsiteX2" fmla="*/ 466724 w 466724"/>
              <a:gd name="connsiteY2" fmla="*/ 271461 h 2876550"/>
              <a:gd name="connsiteX3" fmla="*/ 350043 w 466724"/>
              <a:gd name="connsiteY3" fmla="*/ 271461 h 2876550"/>
              <a:gd name="connsiteX4" fmla="*/ 245268 w 466724"/>
              <a:gd name="connsiteY4" fmla="*/ 2876550 h 2876550"/>
              <a:gd name="connsiteX5" fmla="*/ 211931 w 466724"/>
              <a:gd name="connsiteY5" fmla="*/ 2867025 h 2876550"/>
              <a:gd name="connsiteX6" fmla="*/ 116681 w 466724"/>
              <a:gd name="connsiteY6" fmla="*/ 271461 h 2876550"/>
              <a:gd name="connsiteX7" fmla="*/ 0 w 466724"/>
              <a:gd name="connsiteY7" fmla="*/ 271461 h 2876550"/>
              <a:gd name="connsiteX0" fmla="*/ 0 w 466724"/>
              <a:gd name="connsiteY0" fmla="*/ 271461 h 2876550"/>
              <a:gd name="connsiteX1" fmla="*/ 233362 w 466724"/>
              <a:gd name="connsiteY1" fmla="*/ 0 h 2876550"/>
              <a:gd name="connsiteX2" fmla="*/ 466724 w 466724"/>
              <a:gd name="connsiteY2" fmla="*/ 271461 h 2876550"/>
              <a:gd name="connsiteX3" fmla="*/ 350043 w 466724"/>
              <a:gd name="connsiteY3" fmla="*/ 271461 h 2876550"/>
              <a:gd name="connsiteX4" fmla="*/ 245268 w 466724"/>
              <a:gd name="connsiteY4" fmla="*/ 2876550 h 2876550"/>
              <a:gd name="connsiteX5" fmla="*/ 240506 w 466724"/>
              <a:gd name="connsiteY5" fmla="*/ 2857500 h 2876550"/>
              <a:gd name="connsiteX6" fmla="*/ 116681 w 466724"/>
              <a:gd name="connsiteY6" fmla="*/ 271461 h 2876550"/>
              <a:gd name="connsiteX7" fmla="*/ 0 w 466724"/>
              <a:gd name="connsiteY7" fmla="*/ 271461 h 2876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66724" h="2876550">
                <a:moveTo>
                  <a:pt x="0" y="271461"/>
                </a:moveTo>
                <a:lnTo>
                  <a:pt x="233362" y="0"/>
                </a:lnTo>
                <a:lnTo>
                  <a:pt x="466724" y="271461"/>
                </a:lnTo>
                <a:lnTo>
                  <a:pt x="350043" y="271461"/>
                </a:lnTo>
                <a:lnTo>
                  <a:pt x="245268" y="2876550"/>
                </a:lnTo>
                <a:lnTo>
                  <a:pt x="240506" y="2857500"/>
                </a:lnTo>
                <a:lnTo>
                  <a:pt x="116681" y="271461"/>
                </a:lnTo>
                <a:lnTo>
                  <a:pt x="0" y="271461"/>
                </a:lnTo>
                <a:close/>
              </a:path>
            </a:pathLst>
          </a:custGeom>
          <a:gradFill xmlns:a="http://schemas.openxmlformats.org/drawingml/2006/main" flip="none" rotWithShape="1">
            <a:gsLst>
              <a:gs pos="0">
                <a:schemeClr val="tx2"/>
              </a:gs>
              <a:gs pos="50000">
                <a:schemeClr val="tx2">
                  <a:lumMod val="40000"/>
                  <a:lumOff val="60000"/>
                </a:schemeClr>
              </a:gs>
              <a:gs pos="100000">
                <a:schemeClr val="tx2">
                  <a:lumMod val="40000"/>
                  <a:lumOff val="60000"/>
                </a:schemeClr>
              </a:gs>
            </a:gsLst>
            <a:lin ang="5400000" scaled="1"/>
            <a:tileRect/>
          </a:gra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8" name="TextBox 7"/>
          <cdr:cNvSpPr txBox="1"/>
        </cdr:nvSpPr>
        <cdr:spPr>
          <a:xfrm xmlns:a="http://schemas.openxmlformats.org/drawingml/2006/main" rot="16200000">
            <a:off x="-809768" y="1030973"/>
            <a:ext cx="2191039" cy="26669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lvl="0" algn="ctr"/>
            <a:r>
              <a:rPr lang="en-GB" sz="1800" b="1" baseline="0">
                <a:solidFill>
                  <a:schemeClr val="bg1"/>
                </a:solidFill>
              </a:rPr>
              <a:t>- </a:t>
            </a:r>
            <a:r>
              <a:rPr lang="en-GB" sz="1600" b="1" baseline="0">
                <a:solidFill>
                  <a:schemeClr val="bg1"/>
                </a:solidFill>
              </a:rPr>
              <a:t> </a:t>
            </a:r>
            <a:r>
              <a:rPr lang="en-GB" sz="1400" b="1" baseline="0">
                <a:solidFill>
                  <a:schemeClr val="bg1"/>
                </a:solidFill>
              </a:rPr>
              <a:t>        M</a:t>
            </a:r>
            <a:r>
              <a:rPr lang="en-GB" sz="1400" b="1">
                <a:solidFill>
                  <a:schemeClr val="bg1"/>
                </a:solidFill>
              </a:rPr>
              <a:t>emorisation      </a:t>
            </a:r>
            <a:r>
              <a:rPr lang="en-GB" sz="1600" b="1">
                <a:solidFill>
                  <a:schemeClr val="bg1"/>
                </a:solidFill>
              </a:rPr>
              <a:t>+</a:t>
            </a:r>
            <a:endParaRPr lang="en-GB" sz="1400" b="1">
              <a:solidFill>
                <a:schemeClr val="bg1"/>
              </a:solidFill>
            </a:endParaRPr>
          </a:p>
        </cdr:txBody>
      </cdr:sp>
    </cdr:grpSp>
  </cdr:relSizeAnchor>
  <cdr:relSizeAnchor xmlns:cdr="http://schemas.openxmlformats.org/drawingml/2006/chartDrawing">
    <cdr:from>
      <cdr:x>0.02266</cdr:x>
      <cdr:y>0.7403</cdr:y>
    </cdr:from>
    <cdr:to>
      <cdr:x>0.09601</cdr:x>
      <cdr:y>0.98882</cdr:y>
    </cdr:to>
    <cdr:sp macro="" textlink="">
      <cdr:nvSpPr>
        <cdr:cNvPr id="9" name="TextBox 2"/>
        <cdr:cNvSpPr txBox="1"/>
      </cdr:nvSpPr>
      <cdr:spPr>
        <a:xfrm xmlns:a="http://schemas.openxmlformats.org/drawingml/2006/main" rot="16200000">
          <a:off x="31749" y="3784601"/>
          <a:ext cx="1200156" cy="7810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0"/>
            <a:t>Percentage of students who</a:t>
          </a:r>
          <a:r>
            <a:rPr lang="en-GB" sz="1000" b="0" baseline="0"/>
            <a:t> say they learn by heart</a:t>
          </a:r>
          <a:endParaRPr lang="en-GB" sz="1000" b="0"/>
        </a:p>
      </cdr:txBody>
    </cdr:sp>
  </cdr:relSizeAnchor>
  <cdr:relSizeAnchor xmlns:cdr="http://schemas.openxmlformats.org/drawingml/2006/chartDrawing">
    <cdr:from>
      <cdr:x>0.06738</cdr:x>
      <cdr:y>0.71072</cdr:y>
    </cdr:from>
    <cdr:to>
      <cdr:x>0.08348</cdr:x>
      <cdr:y>0.74622</cdr:y>
    </cdr:to>
    <cdr:cxnSp macro="">
      <cdr:nvCxnSpPr>
        <cdr:cNvPr id="10" name="Straight Arrow Connector 9"/>
        <cdr:cNvCxnSpPr/>
      </cdr:nvCxnSpPr>
      <cdr:spPr>
        <a:xfrm xmlns:a="http://schemas.openxmlformats.org/drawingml/2006/main" flipV="1">
          <a:off x="717550" y="3432175"/>
          <a:ext cx="171450" cy="171452"/>
        </a:xfrm>
        <a:prstGeom xmlns:a="http://schemas.openxmlformats.org/drawingml/2006/main" prst="straightConnector1">
          <a:avLst/>
        </a:prstGeom>
        <a:ln xmlns:a="http://schemas.openxmlformats.org/drawingml/2006/main">
          <a:solidFill>
            <a:schemeClr val="tx1"/>
          </a:solidFill>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149599</xdr:rowOff>
    </xdr:from>
    <xdr:to>
      <xdr:col>17</xdr:col>
      <xdr:colOff>552450</xdr:colOff>
      <xdr:row>40</xdr:row>
      <xdr:rowOff>57149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0.43885</cdr:x>
      <cdr:y>0.08773</cdr:y>
    </cdr:from>
    <cdr:to>
      <cdr:x>0.44853</cdr:x>
      <cdr:y>0.10604</cdr:y>
    </cdr:to>
    <cdr:sp macro="" textlink="">
      <cdr:nvSpPr>
        <cdr:cNvPr id="2" name="Isosceles Triangle 1"/>
        <cdr:cNvSpPr/>
      </cdr:nvSpPr>
      <cdr:spPr>
        <a:xfrm xmlns:a="http://schemas.openxmlformats.org/drawingml/2006/main">
          <a:off x="4899025" y="517525"/>
          <a:ext cx="108000" cy="108000"/>
        </a:xfrm>
        <a:prstGeom xmlns:a="http://schemas.openxmlformats.org/drawingml/2006/main" prst="triangle">
          <a:avLst/>
        </a:prstGeom>
        <a:solidFill xmlns:a="http://schemas.openxmlformats.org/drawingml/2006/main">
          <a:schemeClr val="bg1">
            <a:lumMod val="6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0.43714</cdr:x>
      <cdr:y>0.05382</cdr:y>
    </cdr:from>
    <cdr:to>
      <cdr:x>0.45004</cdr:x>
      <cdr:y>0.07213</cdr:y>
    </cdr:to>
    <cdr:sp macro="" textlink="">
      <cdr:nvSpPr>
        <cdr:cNvPr id="3" name="Minus 2"/>
        <cdr:cNvSpPr/>
      </cdr:nvSpPr>
      <cdr:spPr>
        <a:xfrm xmlns:a="http://schemas.openxmlformats.org/drawingml/2006/main">
          <a:off x="4879975" y="317500"/>
          <a:ext cx="144000" cy="108000"/>
        </a:xfrm>
        <a:prstGeom xmlns:a="http://schemas.openxmlformats.org/drawingml/2006/main" prst="mathMinus">
          <a:avLst/>
        </a:prstGeom>
        <a:solidFill xmlns:a="http://schemas.openxmlformats.org/drawingml/2006/main">
          <a:schemeClr val="bg1">
            <a:lumMod val="6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4</xdr:row>
      <xdr:rowOff>19050</xdr:rowOff>
    </xdr:from>
    <xdr:to>
      <xdr:col>16</xdr:col>
      <xdr:colOff>0</xdr:colOff>
      <xdr:row>34</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0.05071</cdr:x>
      <cdr:y>0.1277</cdr:y>
    </cdr:from>
    <cdr:to>
      <cdr:x>0.98347</cdr:x>
      <cdr:y>0.43418</cdr:y>
    </cdr:to>
    <cdr:sp macro="" textlink="">
      <cdr:nvSpPr>
        <cdr:cNvPr id="8" name="Rectangle 7"/>
        <cdr:cNvSpPr/>
      </cdr:nvSpPr>
      <cdr:spPr>
        <a:xfrm xmlns:a="http://schemas.openxmlformats.org/drawingml/2006/main">
          <a:off x="504779" y="619126"/>
          <a:ext cx="9284342" cy="1485884"/>
        </a:xfrm>
        <a:prstGeom xmlns:a="http://schemas.openxmlformats.org/drawingml/2006/main" prst="rect">
          <a:avLst/>
        </a:prstGeom>
        <a:solidFill xmlns:a="http://schemas.openxmlformats.org/drawingml/2006/main">
          <a:schemeClr val="tx2">
            <a:lumMod val="60000"/>
            <a:lumOff val="40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0.05179</cdr:x>
      <cdr:y>0.14605</cdr:y>
    </cdr:from>
    <cdr:to>
      <cdr:x>0.3177</cdr:x>
      <cdr:y>0.22397</cdr:y>
    </cdr:to>
    <cdr:sp macro="" textlink="">
      <cdr:nvSpPr>
        <cdr:cNvPr id="6" name="TextBox 2"/>
        <cdr:cNvSpPr txBox="1"/>
      </cdr:nvSpPr>
      <cdr:spPr>
        <a:xfrm xmlns:a="http://schemas.openxmlformats.org/drawingml/2006/main">
          <a:off x="515475" y="708060"/>
          <a:ext cx="2646823" cy="3777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0">
              <a:solidFill>
                <a:sysClr val="windowText" lastClr="000000"/>
              </a:solidFill>
            </a:rPr>
            <a:t>Students using memorisation</a:t>
          </a:r>
          <a:r>
            <a:rPr lang="en-GB" sz="1100" b="0" baseline="0">
              <a:solidFill>
                <a:sysClr val="windowText" lastClr="000000"/>
              </a:solidFill>
            </a:rPr>
            <a:t> strategies are </a:t>
          </a:r>
          <a:r>
            <a:rPr lang="en-GB" sz="1100" b="1" baseline="0">
              <a:solidFill>
                <a:sysClr val="windowText" lastClr="000000"/>
              </a:solidFill>
            </a:rPr>
            <a:t>more</a:t>
          </a:r>
          <a:r>
            <a:rPr lang="en-GB" sz="1100" b="0" baseline="0">
              <a:solidFill>
                <a:sysClr val="windowText" lastClr="000000"/>
              </a:solidFill>
            </a:rPr>
            <a:t> likely to succeed</a:t>
          </a:r>
          <a:endParaRPr lang="en-GB" sz="1100" b="0">
            <a:solidFill>
              <a:sysClr val="windowText" lastClr="000000"/>
            </a:solidFill>
          </a:endParaRPr>
        </a:p>
      </cdr:txBody>
    </cdr:sp>
  </cdr:relSizeAnchor>
  <cdr:relSizeAnchor xmlns:cdr="http://schemas.openxmlformats.org/drawingml/2006/chartDrawing">
    <cdr:from>
      <cdr:x>0.15407</cdr:x>
      <cdr:y>0.61886</cdr:y>
    </cdr:from>
    <cdr:to>
      <cdr:x>0.46029</cdr:x>
      <cdr:y>0.72691</cdr:y>
    </cdr:to>
    <cdr:sp macro="" textlink="">
      <cdr:nvSpPr>
        <cdr:cNvPr id="7" name="TextBox 7"/>
        <cdr:cNvSpPr txBox="1"/>
      </cdr:nvSpPr>
      <cdr:spPr>
        <a:xfrm xmlns:a="http://schemas.openxmlformats.org/drawingml/2006/main">
          <a:off x="1533526" y="3000391"/>
          <a:ext cx="3047998" cy="5238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0"/>
            <a:t>In the Slovak Republic, a one-unit increase in </a:t>
          </a:r>
          <a:r>
            <a:rPr lang="en-GB" sz="1000" b="0" i="0"/>
            <a:t>the index of memorisation</a:t>
          </a:r>
          <a:r>
            <a:rPr lang="en-GB" sz="1000" b="0" i="1" baseline="0"/>
            <a:t> </a:t>
          </a:r>
          <a:r>
            <a:rPr lang="en-GB" sz="1000" b="0" baseline="0"/>
            <a:t>is associated with a 50% decrease in the probability of success on "Revolving Door Q2"</a:t>
          </a:r>
          <a:endParaRPr lang="en-GB" sz="1000" b="0"/>
        </a:p>
      </cdr:txBody>
    </cdr:sp>
  </cdr:relSizeAnchor>
  <cdr:relSizeAnchor xmlns:cdr="http://schemas.openxmlformats.org/drawingml/2006/chartDrawing">
    <cdr:from>
      <cdr:x>0.15215</cdr:x>
      <cdr:y>0.58153</cdr:y>
    </cdr:from>
    <cdr:to>
      <cdr:x>0.18086</cdr:x>
      <cdr:y>0.61297</cdr:y>
    </cdr:to>
    <cdr:cxnSp macro="">
      <cdr:nvCxnSpPr>
        <cdr:cNvPr id="9" name="Straight Arrow Connector 8"/>
        <cdr:cNvCxnSpPr/>
      </cdr:nvCxnSpPr>
      <cdr:spPr>
        <a:xfrm xmlns:a="http://schemas.openxmlformats.org/drawingml/2006/main">
          <a:off x="1514466" y="2819402"/>
          <a:ext cx="285758" cy="152398"/>
        </a:xfrm>
        <a:prstGeom xmlns:a="http://schemas.openxmlformats.org/drawingml/2006/main" prst="straightConnector1">
          <a:avLst/>
        </a:prstGeom>
        <a:ln xmlns:a="http://schemas.openxmlformats.org/drawingml/2006/main">
          <a:solidFill>
            <a:sysClr val="windowText" lastClr="000000"/>
          </a:solidFill>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0.46986</cdr:x>
      <cdr:y>0.12574</cdr:y>
    </cdr:from>
    <cdr:to>
      <cdr:x>0.49091</cdr:x>
      <cdr:y>0.98821</cdr:y>
    </cdr:to>
    <cdr:sp macro="" textlink="">
      <cdr:nvSpPr>
        <cdr:cNvPr id="10" name="Rectangle 9"/>
        <cdr:cNvSpPr/>
      </cdr:nvSpPr>
      <cdr:spPr>
        <a:xfrm xmlns:a="http://schemas.openxmlformats.org/drawingml/2006/main">
          <a:off x="4676810" y="609599"/>
          <a:ext cx="209514" cy="4181463"/>
        </a:xfrm>
        <a:prstGeom xmlns:a="http://schemas.openxmlformats.org/drawingml/2006/main" prst="rect">
          <a:avLst/>
        </a:prstGeom>
        <a:solidFill xmlns:a="http://schemas.openxmlformats.org/drawingml/2006/main">
          <a:schemeClr val="accent1">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0.70718</cdr:x>
      <cdr:y>0.64637</cdr:y>
    </cdr:from>
    <cdr:to>
      <cdr:x>0.97704</cdr:x>
      <cdr:y>0.71971</cdr:y>
    </cdr:to>
    <cdr:sp macro="" textlink="">
      <cdr:nvSpPr>
        <cdr:cNvPr id="11" name="TextBox 2"/>
        <cdr:cNvSpPr txBox="1"/>
      </cdr:nvSpPr>
      <cdr:spPr>
        <a:xfrm xmlns:a="http://schemas.openxmlformats.org/drawingml/2006/main">
          <a:off x="7038974" y="3133726"/>
          <a:ext cx="2686115" cy="3555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0">
              <a:solidFill>
                <a:sysClr val="windowText" lastClr="000000"/>
              </a:solidFill>
            </a:rPr>
            <a:t>Students using memorisation</a:t>
          </a:r>
          <a:r>
            <a:rPr lang="en-GB" sz="1100" b="0" baseline="0">
              <a:solidFill>
                <a:sysClr val="windowText" lastClr="000000"/>
              </a:solidFill>
            </a:rPr>
            <a:t> strategies are </a:t>
          </a:r>
          <a:r>
            <a:rPr lang="en-GB" sz="1100" b="1" baseline="0">
              <a:solidFill>
                <a:sysClr val="windowText" lastClr="000000"/>
              </a:solidFill>
            </a:rPr>
            <a:t>less</a:t>
          </a:r>
          <a:r>
            <a:rPr lang="en-GB" sz="1100" b="0" baseline="0">
              <a:solidFill>
                <a:sysClr val="windowText" lastClr="000000"/>
              </a:solidFill>
            </a:rPr>
            <a:t> likely to succeed</a:t>
          </a:r>
        </a:p>
      </cdr:txBody>
    </cdr:sp>
  </cdr:relSizeAnchor>
  <cdr:relSizeAnchor xmlns:cdr="http://schemas.openxmlformats.org/drawingml/2006/chartDrawing">
    <cdr:from>
      <cdr:x>0.01435</cdr:x>
      <cdr:y>0</cdr:y>
    </cdr:from>
    <cdr:to>
      <cdr:x>0.17321</cdr:x>
      <cdr:y>0.1277</cdr:y>
    </cdr:to>
    <cdr:sp macro="" textlink="">
      <cdr:nvSpPr>
        <cdr:cNvPr id="2" name="TextBox 1"/>
        <cdr:cNvSpPr txBox="1"/>
      </cdr:nvSpPr>
      <cdr:spPr>
        <a:xfrm xmlns:a="http://schemas.openxmlformats.org/drawingml/2006/main">
          <a:off x="142874" y="0"/>
          <a:ext cx="1581150" cy="61912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t"/>
        <a:lstStyle xmlns:a="http://schemas.openxmlformats.org/drawingml/2006/main"/>
        <a:p xmlns:a="http://schemas.openxmlformats.org/drawingml/2006/main">
          <a:pPr algn="l"/>
          <a:r>
            <a:rPr lang="en-GB" sz="1000" b="1">
              <a:solidFill>
                <a:sysClr val="windowText" lastClr="000000"/>
              </a:solidFill>
            </a:rPr>
            <a:t>Odds ratio: </a:t>
          </a:r>
        </a:p>
        <a:p xmlns:a="http://schemas.openxmlformats.org/drawingml/2006/main">
          <a:pPr algn="l"/>
          <a:r>
            <a:rPr lang="en-GB" sz="1000" b="1">
              <a:solidFill>
                <a:sysClr val="windowText" lastClr="000000"/>
              </a:solidFill>
            </a:rPr>
            <a:t>Use of memorisation vs.</a:t>
          </a:r>
        </a:p>
        <a:p xmlns:a="http://schemas.openxmlformats.org/drawingml/2006/main">
          <a:pPr algn="l"/>
          <a:r>
            <a:rPr lang="en-GB" sz="1000" b="1">
              <a:solidFill>
                <a:sysClr val="windowText" lastClr="000000"/>
              </a:solidFill>
            </a:rPr>
            <a:t>other learning strategies</a:t>
          </a:r>
        </a:p>
        <a:p xmlns:a="http://schemas.openxmlformats.org/drawingml/2006/main">
          <a:pPr algn="l"/>
          <a:endParaRPr lang="en-GB" sz="1000" b="1">
            <a:solidFill>
              <a:sysClr val="windowText" lastClr="00000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ctr"/>
      <a:lstStyle>
        <a:defPPr algn="ctr">
          <a:defRPr sz="11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topLeftCell="A88" zoomScaleNormal="100" zoomScaleSheetLayoutView="100" workbookViewId="0">
      <selection activeCell="F121" sqref="F121"/>
    </sheetView>
  </sheetViews>
  <sheetFormatPr defaultColWidth="9.109375" defaultRowHeight="13.2" x14ac:dyDescent="0.25"/>
  <cols>
    <col min="1" max="17" width="9.44140625" style="9" customWidth="1"/>
    <col min="18" max="16384" width="9.109375" style="9"/>
  </cols>
  <sheetData>
    <row r="1" spans="1:17" ht="12.75" x14ac:dyDescent="0.2">
      <c r="A1" s="9" t="s">
        <v>106</v>
      </c>
      <c r="M1" s="26"/>
      <c r="P1" s="26"/>
    </row>
    <row r="2" spans="1:17" ht="12.75" x14ac:dyDescent="0.2">
      <c r="A2" s="3" t="s">
        <v>95</v>
      </c>
      <c r="M2" s="26"/>
    </row>
    <row r="3" spans="1:17" ht="12.75" x14ac:dyDescent="0.2">
      <c r="Q3" s="26"/>
    </row>
    <row r="9" spans="1:17" ht="12.75" x14ac:dyDescent="0.2">
      <c r="E9" s="2"/>
    </row>
    <row r="10" spans="1:17" ht="12.75" x14ac:dyDescent="0.2">
      <c r="E10" s="7"/>
    </row>
    <row r="11" spans="1:17" ht="12.75" x14ac:dyDescent="0.2">
      <c r="E11" s="7"/>
    </row>
    <row r="12" spans="1:17" ht="12.75" x14ac:dyDescent="0.2">
      <c r="E12" s="7"/>
    </row>
    <row r="13" spans="1:17" ht="12.75" x14ac:dyDescent="0.2">
      <c r="E13" s="7"/>
    </row>
    <row r="14" spans="1:17" ht="12.75" x14ac:dyDescent="0.2">
      <c r="E14" s="7"/>
    </row>
    <row r="15" spans="1:17" ht="12.75" x14ac:dyDescent="0.2">
      <c r="E15" s="7"/>
    </row>
    <row r="16" spans="1:17" ht="12.75" x14ac:dyDescent="0.2">
      <c r="E16" s="7"/>
    </row>
    <row r="17" spans="5:5" ht="12.75" x14ac:dyDescent="0.2">
      <c r="E17" s="7"/>
    </row>
    <row r="18" spans="5:5" ht="12.75" x14ac:dyDescent="0.2">
      <c r="E18" s="7"/>
    </row>
    <row r="19" spans="5:5" ht="12.75" x14ac:dyDescent="0.2">
      <c r="E19" s="7"/>
    </row>
    <row r="20" spans="5:5" ht="12.75" x14ac:dyDescent="0.2">
      <c r="E20" s="7"/>
    </row>
    <row r="34" spans="1:17" ht="42" customHeight="1" x14ac:dyDescent="0.2">
      <c r="A34" s="92" t="s">
        <v>112</v>
      </c>
      <c r="B34" s="92"/>
      <c r="C34" s="92"/>
      <c r="D34" s="92"/>
      <c r="E34" s="92"/>
      <c r="F34" s="92"/>
      <c r="G34" s="92"/>
      <c r="H34" s="92"/>
      <c r="I34" s="92"/>
      <c r="J34" s="92"/>
      <c r="K34" s="92"/>
      <c r="L34" s="92"/>
      <c r="M34" s="92"/>
      <c r="N34" s="92"/>
      <c r="O34" s="92"/>
      <c r="P34" s="92"/>
      <c r="Q34" s="92"/>
    </row>
    <row r="35" spans="1:17" ht="12.75" x14ac:dyDescent="0.2">
      <c r="A35" s="24" t="s">
        <v>113</v>
      </c>
    </row>
    <row r="36" spans="1:17" ht="12.75" x14ac:dyDescent="0.2">
      <c r="A36" s="9" t="s">
        <v>80</v>
      </c>
    </row>
    <row r="38" spans="1:17" ht="12.75" x14ac:dyDescent="0.2">
      <c r="D38" s="9" t="s">
        <v>102</v>
      </c>
    </row>
    <row r="39" spans="1:17" ht="12.75" x14ac:dyDescent="0.2">
      <c r="D39" s="9" t="s">
        <v>103</v>
      </c>
    </row>
    <row r="40" spans="1:17" ht="15" x14ac:dyDescent="0.25">
      <c r="D40" s="89" t="s">
        <v>104</v>
      </c>
    </row>
    <row r="41" spans="1:17" ht="12.75" x14ac:dyDescent="0.2">
      <c r="C41" s="9" t="s">
        <v>99</v>
      </c>
    </row>
    <row r="44" spans="1:17" ht="13.5" thickBot="1" x14ac:dyDescent="0.25">
      <c r="B44" s="29"/>
      <c r="C44" s="29"/>
      <c r="D44" s="30"/>
      <c r="E44" s="30"/>
      <c r="F44" s="30"/>
      <c r="G44" s="31"/>
      <c r="H44" s="32"/>
      <c r="I44" s="33"/>
      <c r="J44" s="33"/>
      <c r="K44" s="33"/>
      <c r="L44" s="34"/>
      <c r="M44" s="34"/>
      <c r="N44" s="34"/>
      <c r="O44" s="34"/>
    </row>
    <row r="45" spans="1:17" ht="25.5" customHeight="1" x14ac:dyDescent="0.25">
      <c r="B45" s="102"/>
      <c r="C45" s="95" t="s">
        <v>48</v>
      </c>
      <c r="D45" s="96"/>
      <c r="E45" s="96"/>
      <c r="F45" s="97"/>
      <c r="G45" s="98" t="s">
        <v>85</v>
      </c>
      <c r="H45" s="105" t="s">
        <v>100</v>
      </c>
      <c r="I45" s="100"/>
      <c r="J45" s="96" t="s">
        <v>89</v>
      </c>
      <c r="K45" s="104"/>
      <c r="L45" s="93" t="s">
        <v>84</v>
      </c>
      <c r="M45" s="94"/>
      <c r="N45" s="94"/>
      <c r="O45" s="94"/>
    </row>
    <row r="46" spans="1:17" ht="25.5" customHeight="1" x14ac:dyDescent="0.25">
      <c r="B46" s="103"/>
      <c r="C46" s="72" t="s">
        <v>68</v>
      </c>
      <c r="D46" s="73" t="s">
        <v>90</v>
      </c>
      <c r="E46" s="70" t="s">
        <v>91</v>
      </c>
      <c r="F46" s="71" t="s">
        <v>92</v>
      </c>
      <c r="G46" s="99"/>
      <c r="H46" s="105"/>
      <c r="I46" s="101"/>
      <c r="J46" s="74" t="s">
        <v>68</v>
      </c>
      <c r="K46" s="74" t="s">
        <v>46</v>
      </c>
      <c r="L46" s="75" t="s">
        <v>85</v>
      </c>
      <c r="M46" s="73" t="s">
        <v>86</v>
      </c>
      <c r="N46" s="73" t="s">
        <v>87</v>
      </c>
      <c r="O46" s="73" t="s">
        <v>88</v>
      </c>
      <c r="Q46" s="87" t="s">
        <v>101</v>
      </c>
    </row>
    <row r="47" spans="1:17" ht="12.75" x14ac:dyDescent="0.2">
      <c r="B47" s="56" t="s">
        <v>37</v>
      </c>
      <c r="C47" s="59">
        <v>0.88865334807257035</v>
      </c>
      <c r="D47" s="39" t="str">
        <f t="shared" ref="D47:D78" si="0">IF($G47=1,C47,"")</f>
        <v/>
      </c>
      <c r="E47" s="40" t="str">
        <f t="shared" ref="E47:E78" si="1">IF($G47=0,C47,"")</f>
        <v/>
      </c>
      <c r="F47" s="61">
        <f t="shared" ref="F47:F78" si="2">IF($G47=-1,C47,"")</f>
        <v>0.88865334807257035</v>
      </c>
      <c r="G47" s="62">
        <f t="shared" ref="G47:G78" si="3">INDEX($L$47:$L$112,MATCH($B47,$I$47:$I$112,0))</f>
        <v>-1</v>
      </c>
      <c r="H47" s="86">
        <v>5.2659594753031014</v>
      </c>
      <c r="I47" s="85" t="s">
        <v>62</v>
      </c>
      <c r="J47" s="42">
        <v>1.0323813471705741</v>
      </c>
      <c r="K47" s="43">
        <v>1.8948699256679514E-2</v>
      </c>
      <c r="L47" s="55">
        <f t="shared" ref="L47:L78" si="4">IF((J47-N47)/SQRT(K47*K47+O47*O47)&gt;1.96,1,IF((J47-N47)/SQRT(K47*K47+O47*O47)&lt;-1.96,-1,0))</f>
        <v>-1</v>
      </c>
      <c r="M47" s="37">
        <v>0</v>
      </c>
      <c r="N47" s="45">
        <f t="shared" ref="N47:N78" si="5">(SUMPRODUCT($M$47:$M$110,$J$47:$J$110)-M47*J47)/(SUM($M$47:$M$110)-M47)</f>
        <v>1.2482334422346326</v>
      </c>
      <c r="O47" s="45">
        <f t="shared" ref="O47:O78" si="6">SQRT((SUMPRODUCT($K$47:$K$110,$M$47:$M$110)-K47*M47))/(SUM($M$47:$M$110)-M47)</f>
        <v>2.275617950173224E-2</v>
      </c>
      <c r="P47" s="9">
        <f>INDEX(H$47:H$112,MATCH($B47,$I$47:$I$112,0))</f>
        <v>15.11899753185112</v>
      </c>
      <c r="Q47" s="9" t="str">
        <f>B47&amp;"     "&amp;TEXT(P47,"0")</f>
        <v>Macao-China     15</v>
      </c>
    </row>
    <row r="48" spans="1:17" ht="12.75" x14ac:dyDescent="0.2">
      <c r="B48" s="56" t="s">
        <v>41</v>
      </c>
      <c r="C48" s="59">
        <v>0.94571198838706971</v>
      </c>
      <c r="D48" s="39" t="str">
        <f t="shared" si="0"/>
        <v/>
      </c>
      <c r="E48" s="40" t="str">
        <f t="shared" si="1"/>
        <v/>
      </c>
      <c r="F48" s="61">
        <f t="shared" si="2"/>
        <v>0.94571198838706971</v>
      </c>
      <c r="G48" s="62">
        <f t="shared" si="3"/>
        <v>-1</v>
      </c>
      <c r="H48" s="86">
        <v>22.535958276606578</v>
      </c>
      <c r="I48" s="41" t="s">
        <v>52</v>
      </c>
      <c r="J48" s="42">
        <v>1.6281547505932772</v>
      </c>
      <c r="K48" s="43">
        <v>2.2644298074051453E-2</v>
      </c>
      <c r="L48" s="55">
        <f t="shared" si="4"/>
        <v>1</v>
      </c>
      <c r="M48" s="37">
        <v>0</v>
      </c>
      <c r="N48" s="45">
        <f t="shared" si="5"/>
        <v>1.2482334422346326</v>
      </c>
      <c r="O48" s="45">
        <f t="shared" si="6"/>
        <v>2.275617950173224E-2</v>
      </c>
      <c r="P48" s="9">
        <f t="shared" ref="P48:P111" si="7">INDEX(H$47:H$112,MATCH($B48,$I$47:$I$112,0))</f>
        <v>15.720971464687519</v>
      </c>
      <c r="Q48" s="9" t="str">
        <f t="shared" ref="Q48:Q111" si="8">B48&amp;"     "&amp;TEXT(P48,"0")</f>
        <v>Russian Federation     16</v>
      </c>
    </row>
    <row r="49" spans="2:17" ht="12.75" x14ac:dyDescent="0.2">
      <c r="B49" s="57" t="s">
        <v>60</v>
      </c>
      <c r="C49" s="59">
        <v>0.96680202426290962</v>
      </c>
      <c r="D49" s="39" t="str">
        <f t="shared" si="0"/>
        <v/>
      </c>
      <c r="E49" s="40" t="str">
        <f t="shared" si="1"/>
        <v/>
      </c>
      <c r="F49" s="61">
        <f t="shared" si="2"/>
        <v>0.96680202426290962</v>
      </c>
      <c r="G49" s="62">
        <f t="shared" si="3"/>
        <v>-1</v>
      </c>
      <c r="H49" s="86">
        <v>12.91136165506102</v>
      </c>
      <c r="I49" s="38" t="s">
        <v>53</v>
      </c>
      <c r="J49" s="42">
        <v>1.3729143426666903</v>
      </c>
      <c r="K49" s="43">
        <v>1.6556867672047504E-2</v>
      </c>
      <c r="L49" s="55">
        <f t="shared" si="4"/>
        <v>1</v>
      </c>
      <c r="M49" s="37">
        <v>0</v>
      </c>
      <c r="N49" s="45">
        <f t="shared" si="5"/>
        <v>1.2482334422346326</v>
      </c>
      <c r="O49" s="45">
        <f t="shared" si="6"/>
        <v>2.275617950173224E-2</v>
      </c>
      <c r="P49" s="9">
        <f t="shared" si="7"/>
        <v>10.597661968652091</v>
      </c>
      <c r="Q49" s="9" t="str">
        <f t="shared" si="8"/>
        <v>Serbia     11</v>
      </c>
    </row>
    <row r="50" spans="2:17" ht="12.75" x14ac:dyDescent="0.2">
      <c r="B50" s="56" t="s">
        <v>24</v>
      </c>
      <c r="C50" s="59">
        <v>0.97721495390055635</v>
      </c>
      <c r="D50" s="39" t="str">
        <f t="shared" si="0"/>
        <v/>
      </c>
      <c r="E50" s="40" t="str">
        <f t="shared" si="1"/>
        <v/>
      </c>
      <c r="F50" s="61">
        <f t="shared" si="2"/>
        <v>0.97721495390055635</v>
      </c>
      <c r="G50" s="62">
        <f t="shared" si="3"/>
        <v>-1</v>
      </c>
      <c r="H50" s="86">
        <v>9.9957119470673472</v>
      </c>
      <c r="I50" s="38" t="s">
        <v>50</v>
      </c>
      <c r="J50" s="42">
        <v>1.163944753174426</v>
      </c>
      <c r="K50" s="43">
        <v>2.2356815508479125E-2</v>
      </c>
      <c r="L50" s="55">
        <f t="shared" si="4"/>
        <v>-1</v>
      </c>
      <c r="M50" s="37">
        <v>0</v>
      </c>
      <c r="N50" s="45">
        <f t="shared" si="5"/>
        <v>1.2482334422346326</v>
      </c>
      <c r="O50" s="45">
        <f t="shared" si="6"/>
        <v>2.275617950173224E-2</v>
      </c>
      <c r="P50" s="9">
        <f t="shared" si="7"/>
        <v>10.786216276262911</v>
      </c>
      <c r="Q50" s="9" t="str">
        <f t="shared" si="8"/>
        <v>Slovak Republic     11</v>
      </c>
    </row>
    <row r="51" spans="2:17" ht="12.75" x14ac:dyDescent="0.2">
      <c r="B51" s="56" t="s">
        <v>66</v>
      </c>
      <c r="C51" s="59">
        <v>0.99173965740023606</v>
      </c>
      <c r="D51" s="39" t="str">
        <f t="shared" si="0"/>
        <v/>
      </c>
      <c r="E51" s="40" t="str">
        <f t="shared" si="1"/>
        <v/>
      </c>
      <c r="F51" s="61">
        <f t="shared" si="2"/>
        <v>0.99173965740023606</v>
      </c>
      <c r="G51" s="62">
        <f t="shared" si="3"/>
        <v>-1</v>
      </c>
      <c r="H51" s="86">
        <v>46.09353376994364</v>
      </c>
      <c r="I51" s="41" t="s">
        <v>45</v>
      </c>
      <c r="J51" s="42">
        <v>1.3432812667951719</v>
      </c>
      <c r="K51" s="43">
        <v>1.6908232843996254E-2</v>
      </c>
      <c r="L51" s="55">
        <f t="shared" si="4"/>
        <v>1</v>
      </c>
      <c r="M51" s="37">
        <v>0</v>
      </c>
      <c r="N51" s="45">
        <f t="shared" si="5"/>
        <v>1.2482334422346326</v>
      </c>
      <c r="O51" s="45">
        <f t="shared" si="6"/>
        <v>2.275617950173224E-2</v>
      </c>
      <c r="P51" s="9">
        <f t="shared" si="7"/>
        <v>12.325553214286529</v>
      </c>
      <c r="Q51" s="9" t="str">
        <f t="shared" si="8"/>
        <v>Albania     12</v>
      </c>
    </row>
    <row r="52" spans="2:17" ht="12.75" x14ac:dyDescent="0.2">
      <c r="B52" s="56" t="s">
        <v>28</v>
      </c>
      <c r="C52" s="59">
        <v>1.0061264772491401</v>
      </c>
      <c r="D52" s="39" t="str">
        <f t="shared" si="0"/>
        <v/>
      </c>
      <c r="E52" s="40" t="str">
        <f t="shared" si="1"/>
        <v/>
      </c>
      <c r="F52" s="61">
        <f t="shared" si="2"/>
        <v>1.0061264772491401</v>
      </c>
      <c r="G52" s="62">
        <f t="shared" si="3"/>
        <v>-1</v>
      </c>
      <c r="H52" s="86">
        <v>16.364659915912949</v>
      </c>
      <c r="I52" s="38" t="s">
        <v>44</v>
      </c>
      <c r="J52" s="42">
        <v>1.066398498212257</v>
      </c>
      <c r="K52" s="43">
        <v>2.1455999742093484E-2</v>
      </c>
      <c r="L52" s="55">
        <f t="shared" si="4"/>
        <v>-1</v>
      </c>
      <c r="M52" s="37">
        <v>0</v>
      </c>
      <c r="N52" s="45">
        <f t="shared" si="5"/>
        <v>1.2482334422346326</v>
      </c>
      <c r="O52" s="45">
        <f t="shared" si="6"/>
        <v>2.275617950173224E-2</v>
      </c>
      <c r="P52" s="9">
        <f t="shared" si="7"/>
        <v>13.18774828504851</v>
      </c>
      <c r="Q52" s="9" t="str">
        <f t="shared" si="8"/>
        <v>Switzerland     13</v>
      </c>
    </row>
    <row r="53" spans="2:17" ht="12.75" x14ac:dyDescent="0.2">
      <c r="B53" s="56" t="s">
        <v>65</v>
      </c>
      <c r="C53" s="59">
        <v>1.0083532366866892</v>
      </c>
      <c r="D53" s="39" t="str">
        <f t="shared" si="0"/>
        <v/>
      </c>
      <c r="E53" s="40" t="str">
        <f t="shared" si="1"/>
        <v/>
      </c>
      <c r="F53" s="61">
        <f t="shared" si="2"/>
        <v>1.0083532366866892</v>
      </c>
      <c r="G53" s="62">
        <f t="shared" si="3"/>
        <v>-1</v>
      </c>
      <c r="H53" s="86">
        <v>22.415372975981139</v>
      </c>
      <c r="I53" s="38" t="s">
        <v>43</v>
      </c>
      <c r="J53" s="42">
        <v>1.2731632600167799</v>
      </c>
      <c r="K53" s="43">
        <v>1.5336002549063827E-2</v>
      </c>
      <c r="L53" s="55">
        <f t="shared" si="4"/>
        <v>0</v>
      </c>
      <c r="M53" s="37">
        <v>0</v>
      </c>
      <c r="N53" s="45">
        <f t="shared" si="5"/>
        <v>1.2482334422346326</v>
      </c>
      <c r="O53" s="45">
        <f t="shared" si="6"/>
        <v>2.275617950173224E-2</v>
      </c>
      <c r="P53" s="9">
        <f t="shared" si="7"/>
        <v>18.908170728214301</v>
      </c>
      <c r="Q53" s="9" t="str">
        <f t="shared" si="8"/>
        <v>Mexico     19</v>
      </c>
    </row>
    <row r="54" spans="2:17" ht="12.75" x14ac:dyDescent="0.2">
      <c r="B54" s="56" t="s">
        <v>22</v>
      </c>
      <c r="C54" s="59">
        <v>1.0086566075818599</v>
      </c>
      <c r="D54" s="39" t="str">
        <f t="shared" si="0"/>
        <v/>
      </c>
      <c r="E54" s="40" t="str">
        <f t="shared" si="1"/>
        <v/>
      </c>
      <c r="F54" s="61">
        <f t="shared" si="2"/>
        <v>1.0086566075818599</v>
      </c>
      <c r="G54" s="62">
        <f t="shared" si="3"/>
        <v>-1</v>
      </c>
      <c r="H54" s="86">
        <v>25.493448943326928</v>
      </c>
      <c r="I54" s="38" t="s">
        <v>42</v>
      </c>
      <c r="J54" s="42">
        <v>1.2180775643478992</v>
      </c>
      <c r="K54" s="43">
        <v>2.3159672362155076E-2</v>
      </c>
      <c r="L54" s="55">
        <f t="shared" si="4"/>
        <v>0</v>
      </c>
      <c r="M54" s="37">
        <v>0</v>
      </c>
      <c r="N54" s="45">
        <f t="shared" si="5"/>
        <v>1.2482334422346326</v>
      </c>
      <c r="O54" s="45">
        <f t="shared" si="6"/>
        <v>2.275617950173224E-2</v>
      </c>
      <c r="P54" s="9">
        <f t="shared" si="7"/>
        <v>8.6636811372521993</v>
      </c>
      <c r="Q54" s="9" t="str">
        <f>B54&amp;"       "&amp;TEXT(P54,"0")</f>
        <v>Poland       9</v>
      </c>
    </row>
    <row r="55" spans="2:17" ht="12.75" x14ac:dyDescent="0.2">
      <c r="B55" s="56" t="s">
        <v>38</v>
      </c>
      <c r="C55" s="59">
        <v>1.013990799177142</v>
      </c>
      <c r="D55" s="39" t="str">
        <f t="shared" si="0"/>
        <v/>
      </c>
      <c r="E55" s="40" t="str">
        <f t="shared" si="1"/>
        <v/>
      </c>
      <c r="F55" s="61">
        <f t="shared" si="2"/>
        <v>1.013990799177142</v>
      </c>
      <c r="G55" s="62">
        <f t="shared" si="3"/>
        <v>-1</v>
      </c>
      <c r="H55" s="86">
        <v>10.597661968652091</v>
      </c>
      <c r="I55" s="38" t="s">
        <v>60</v>
      </c>
      <c r="J55" s="42">
        <v>0.96680202426290962</v>
      </c>
      <c r="K55" s="43">
        <v>1.2404288850104479E-2</v>
      </c>
      <c r="L55" s="55">
        <f t="shared" si="4"/>
        <v>-1</v>
      </c>
      <c r="M55" s="37">
        <v>0</v>
      </c>
      <c r="N55" s="45">
        <f t="shared" si="5"/>
        <v>1.2482334422346326</v>
      </c>
      <c r="O55" s="45">
        <f t="shared" si="6"/>
        <v>2.275617950173224E-2</v>
      </c>
      <c r="P55" s="9">
        <f t="shared" si="7"/>
        <v>11.693814777343841</v>
      </c>
      <c r="Q55" s="9" t="str">
        <f t="shared" si="8"/>
        <v>Malaysia     12</v>
      </c>
    </row>
    <row r="56" spans="2:17" ht="12.75" x14ac:dyDescent="0.2">
      <c r="B56" s="57" t="s">
        <v>67</v>
      </c>
      <c r="C56" s="59">
        <v>1.0213077361998559</v>
      </c>
      <c r="D56" s="39" t="str">
        <f t="shared" si="0"/>
        <v/>
      </c>
      <c r="E56" s="40" t="str">
        <f t="shared" si="1"/>
        <v/>
      </c>
      <c r="F56" s="61">
        <f t="shared" si="2"/>
        <v>1.0213077361998559</v>
      </c>
      <c r="G56" s="62">
        <f t="shared" si="3"/>
        <v>-1</v>
      </c>
      <c r="H56" s="86">
        <v>15.720971464687519</v>
      </c>
      <c r="I56" s="38" t="s">
        <v>41</v>
      </c>
      <c r="J56" s="42">
        <v>0.94571198838706971</v>
      </c>
      <c r="K56" s="43">
        <v>1.597680668148669E-2</v>
      </c>
      <c r="L56" s="55">
        <f t="shared" si="4"/>
        <v>-1</v>
      </c>
      <c r="M56" s="37">
        <v>0</v>
      </c>
      <c r="N56" s="45">
        <f t="shared" si="5"/>
        <v>1.2482334422346326</v>
      </c>
      <c r="O56" s="45">
        <f t="shared" si="6"/>
        <v>2.275617950173224E-2</v>
      </c>
      <c r="P56" s="9">
        <f t="shared" si="7"/>
        <v>16.794706364075989</v>
      </c>
      <c r="Q56" s="9" t="str">
        <f t="shared" si="8"/>
        <v>Liechtenstein     17</v>
      </c>
    </row>
    <row r="57" spans="2:17" ht="12.75" x14ac:dyDescent="0.2">
      <c r="B57" s="58" t="s">
        <v>62</v>
      </c>
      <c r="C57" s="60">
        <v>1.0323813471705741</v>
      </c>
      <c r="D57" s="39" t="str">
        <f t="shared" si="0"/>
        <v/>
      </c>
      <c r="E57" s="40" t="str">
        <f t="shared" si="1"/>
        <v/>
      </c>
      <c r="F57" s="61">
        <f t="shared" si="2"/>
        <v>1.0323813471705741</v>
      </c>
      <c r="G57" s="62">
        <f t="shared" si="3"/>
        <v>-1</v>
      </c>
      <c r="H57" s="86">
        <v>16.119011274316861</v>
      </c>
      <c r="I57" s="38" t="s">
        <v>56</v>
      </c>
      <c r="J57" s="42">
        <v>1.1676139010138931</v>
      </c>
      <c r="K57" s="43">
        <v>1.8997745038453528E-2</v>
      </c>
      <c r="L57" s="55">
        <f t="shared" si="4"/>
        <v>-1</v>
      </c>
      <c r="M57" s="37">
        <v>0</v>
      </c>
      <c r="N57" s="45">
        <f t="shared" si="5"/>
        <v>1.2482334422346326</v>
      </c>
      <c r="O57" s="45">
        <f t="shared" si="6"/>
        <v>2.275617950173224E-2</v>
      </c>
      <c r="P57" s="9">
        <f t="shared" si="7"/>
        <v>5.2659594753031014</v>
      </c>
      <c r="Q57" s="9" t="str">
        <f>B57&amp;"       "&amp;TEXT(P57,"0")</f>
        <v>Viet Nam       5</v>
      </c>
    </row>
    <row r="58" spans="2:17" ht="12.75" x14ac:dyDescent="0.2">
      <c r="B58" s="56" t="s">
        <v>36</v>
      </c>
      <c r="C58" s="59">
        <v>1.0404587086563681</v>
      </c>
      <c r="D58" s="39" t="str">
        <f t="shared" si="0"/>
        <v/>
      </c>
      <c r="E58" s="40" t="str">
        <f t="shared" si="1"/>
        <v/>
      </c>
      <c r="F58" s="61">
        <f t="shared" si="2"/>
        <v>1.0404587086563681</v>
      </c>
      <c r="G58" s="62">
        <f t="shared" si="3"/>
        <v>-1</v>
      </c>
      <c r="H58" s="86">
        <v>12.89717891553498</v>
      </c>
      <c r="I58" s="38" t="s">
        <v>40</v>
      </c>
      <c r="J58" s="42">
        <v>1.1487672142618413</v>
      </c>
      <c r="K58" s="43">
        <v>9.9821838315760827E-3</v>
      </c>
      <c r="L58" s="55">
        <f t="shared" si="4"/>
        <v>-1</v>
      </c>
      <c r="M58" s="37">
        <v>0</v>
      </c>
      <c r="N58" s="45">
        <f t="shared" si="5"/>
        <v>1.2482334422346326</v>
      </c>
      <c r="O58" s="45">
        <f t="shared" si="6"/>
        <v>2.275617950173224E-2</v>
      </c>
      <c r="P58" s="9">
        <f t="shared" si="7"/>
        <v>14.184800468699731</v>
      </c>
      <c r="Q58" s="9" t="str">
        <f t="shared" si="8"/>
        <v>Lithuania     14</v>
      </c>
    </row>
    <row r="59" spans="2:17" ht="12.75" x14ac:dyDescent="0.2">
      <c r="B59" s="56" t="s">
        <v>64</v>
      </c>
      <c r="C59" s="59">
        <v>1.065689842638899</v>
      </c>
      <c r="D59" s="39" t="str">
        <f t="shared" si="0"/>
        <v/>
      </c>
      <c r="E59" s="40" t="str">
        <f t="shared" si="1"/>
        <v/>
      </c>
      <c r="F59" s="61">
        <f t="shared" si="2"/>
        <v>1.065689842638899</v>
      </c>
      <c r="G59" s="62">
        <f t="shared" si="3"/>
        <v>-1</v>
      </c>
      <c r="H59" s="86">
        <v>21.573091486033938</v>
      </c>
      <c r="I59" s="38" t="s">
        <v>54</v>
      </c>
      <c r="J59" s="42">
        <v>1.17470662161628</v>
      </c>
      <c r="K59" s="43">
        <v>1.6785412953938882E-2</v>
      </c>
      <c r="L59" s="55">
        <f t="shared" si="4"/>
        <v>-1</v>
      </c>
      <c r="M59" s="37">
        <v>0</v>
      </c>
      <c r="N59" s="45">
        <f t="shared" si="5"/>
        <v>1.2482334422346326</v>
      </c>
      <c r="O59" s="45">
        <f t="shared" si="6"/>
        <v>2.275617950173224E-2</v>
      </c>
      <c r="P59" s="9">
        <f t="shared" si="7"/>
        <v>21.94570066470683</v>
      </c>
      <c r="Q59" s="9" t="str">
        <f t="shared" si="8"/>
        <v>Kazakhstan     22</v>
      </c>
    </row>
    <row r="60" spans="2:17" ht="12.75" x14ac:dyDescent="0.2">
      <c r="B60" s="57" t="s">
        <v>44</v>
      </c>
      <c r="C60" s="59">
        <v>1.066398498212257</v>
      </c>
      <c r="D60" s="39" t="str">
        <f t="shared" si="0"/>
        <v/>
      </c>
      <c r="E60" s="40" t="str">
        <f t="shared" si="1"/>
        <v/>
      </c>
      <c r="F60" s="61">
        <f t="shared" si="2"/>
        <v>1.066398498212257</v>
      </c>
      <c r="G60" s="62">
        <f t="shared" si="3"/>
        <v>-1</v>
      </c>
      <c r="H60" s="86">
        <v>13.21257233047025</v>
      </c>
      <c r="I60" s="38" t="s">
        <v>39</v>
      </c>
      <c r="J60" s="42">
        <v>1.2004293594060409</v>
      </c>
      <c r="K60" s="43">
        <v>1.6961943443595293E-2</v>
      </c>
      <c r="L60" s="55">
        <f t="shared" si="4"/>
        <v>0</v>
      </c>
      <c r="M60" s="37">
        <v>0</v>
      </c>
      <c r="N60" s="45">
        <f t="shared" si="5"/>
        <v>1.2482334422346326</v>
      </c>
      <c r="O60" s="45">
        <f t="shared" si="6"/>
        <v>2.275617950173224E-2</v>
      </c>
      <c r="P60" s="9">
        <f t="shared" si="7"/>
        <v>16.364659915912949</v>
      </c>
      <c r="Q60" s="9" t="str">
        <f t="shared" si="8"/>
        <v>Chinese Taipei     16</v>
      </c>
    </row>
    <row r="61" spans="2:17" ht="12.75" x14ac:dyDescent="0.2">
      <c r="B61" s="57" t="s">
        <v>33</v>
      </c>
      <c r="C61" s="59">
        <v>1.071455367446088</v>
      </c>
      <c r="D61" s="39" t="str">
        <f t="shared" si="0"/>
        <v/>
      </c>
      <c r="E61" s="40" t="str">
        <f t="shared" si="1"/>
        <v/>
      </c>
      <c r="F61" s="61">
        <f t="shared" si="2"/>
        <v>1.071455367446088</v>
      </c>
      <c r="G61" s="62">
        <f t="shared" si="3"/>
        <v>-1</v>
      </c>
      <c r="H61" s="86">
        <v>11.693814777343841</v>
      </c>
      <c r="I61" s="38" t="s">
        <v>38</v>
      </c>
      <c r="J61" s="42">
        <v>1.013990799177142</v>
      </c>
      <c r="K61" s="43">
        <v>1.7466181265126293E-2</v>
      </c>
      <c r="L61" s="55">
        <f t="shared" si="4"/>
        <v>-1</v>
      </c>
      <c r="M61" s="37">
        <v>0</v>
      </c>
      <c r="N61" s="45">
        <f t="shared" si="5"/>
        <v>1.2482334422346326</v>
      </c>
      <c r="O61" s="45">
        <f t="shared" si="6"/>
        <v>2.275617950173224E-2</v>
      </c>
      <c r="P61" s="9">
        <f t="shared" si="7"/>
        <v>10.37610194499306</v>
      </c>
      <c r="Q61" s="9" t="str">
        <f t="shared" si="8"/>
        <v>Hong Kong-China     10</v>
      </c>
    </row>
    <row r="62" spans="2:17" ht="12.75" x14ac:dyDescent="0.2">
      <c r="B62" s="56" t="s">
        <v>5</v>
      </c>
      <c r="C62" s="59">
        <v>1.076841943704971</v>
      </c>
      <c r="D62" s="39" t="str">
        <f t="shared" si="0"/>
        <v/>
      </c>
      <c r="E62" s="40" t="str">
        <f t="shared" si="1"/>
        <v/>
      </c>
      <c r="F62" s="61">
        <f t="shared" si="2"/>
        <v>1.076841943704971</v>
      </c>
      <c r="G62" s="62">
        <f t="shared" si="3"/>
        <v>-1</v>
      </c>
      <c r="H62" s="86">
        <v>15.11899753185112</v>
      </c>
      <c r="I62" s="41" t="s">
        <v>37</v>
      </c>
      <c r="J62" s="42">
        <v>0.88865334807257035</v>
      </c>
      <c r="K62" s="43">
        <v>1.5484893798002441E-2</v>
      </c>
      <c r="L62" s="55">
        <f t="shared" si="4"/>
        <v>-1</v>
      </c>
      <c r="M62" s="37">
        <v>0</v>
      </c>
      <c r="N62" s="45">
        <f t="shared" si="5"/>
        <v>1.2482334422346326</v>
      </c>
      <c r="O62" s="45">
        <f t="shared" si="6"/>
        <v>2.275617950173224E-2</v>
      </c>
      <c r="P62" s="9">
        <f t="shared" si="7"/>
        <v>28.486486559239779</v>
      </c>
      <c r="Q62" s="9" t="str">
        <f t="shared" si="8"/>
        <v>Denmark     28</v>
      </c>
    </row>
    <row r="63" spans="2:17" ht="12.75" x14ac:dyDescent="0.2">
      <c r="B63" s="57" t="s">
        <v>15</v>
      </c>
      <c r="C63" s="59">
        <v>1.0807487072451549</v>
      </c>
      <c r="D63" s="39" t="str">
        <f t="shared" si="0"/>
        <v/>
      </c>
      <c r="E63" s="40" t="str">
        <f t="shared" si="1"/>
        <v/>
      </c>
      <c r="F63" s="61">
        <f t="shared" si="2"/>
        <v>1.0807487072451549</v>
      </c>
      <c r="G63" s="62">
        <f t="shared" si="3"/>
        <v>-1</v>
      </c>
      <c r="H63" s="86">
        <v>14.184800468699731</v>
      </c>
      <c r="I63" s="41" t="s">
        <v>36</v>
      </c>
      <c r="J63" s="42">
        <v>1.0404587086563681</v>
      </c>
      <c r="K63" s="43">
        <v>1.8195425250160255E-2</v>
      </c>
      <c r="L63" s="55">
        <f t="shared" si="4"/>
        <v>-1</v>
      </c>
      <c r="M63" s="37">
        <v>0</v>
      </c>
      <c r="N63" s="45">
        <f t="shared" si="5"/>
        <v>1.2482334422346326</v>
      </c>
      <c r="O63" s="45">
        <f t="shared" si="6"/>
        <v>2.275617950173224E-2</v>
      </c>
      <c r="P63" s="9">
        <f t="shared" si="7"/>
        <v>10.098245203060539</v>
      </c>
      <c r="Q63" s="9" t="str">
        <f t="shared" si="8"/>
        <v>Italy     10</v>
      </c>
    </row>
    <row r="64" spans="2:17" ht="12.75" x14ac:dyDescent="0.2">
      <c r="B64" s="56" t="s">
        <v>35</v>
      </c>
      <c r="C64" s="59">
        <v>1.082458882927005</v>
      </c>
      <c r="D64" s="39" t="str">
        <f t="shared" si="0"/>
        <v/>
      </c>
      <c r="E64" s="40" t="str">
        <f t="shared" si="1"/>
        <v/>
      </c>
      <c r="F64" s="61">
        <f t="shared" si="2"/>
        <v>1.082458882927005</v>
      </c>
      <c r="G64" s="62">
        <f t="shared" si="3"/>
        <v>-1</v>
      </c>
      <c r="H64" s="86">
        <v>16.794706364075989</v>
      </c>
      <c r="I64" s="41" t="s">
        <v>67</v>
      </c>
      <c r="J64" s="42">
        <v>1.0213077361998559</v>
      </c>
      <c r="K64" s="43">
        <v>6.2809505998602591E-2</v>
      </c>
      <c r="L64" s="55">
        <f t="shared" si="4"/>
        <v>-1</v>
      </c>
      <c r="M64" s="37">
        <v>0</v>
      </c>
      <c r="N64" s="45">
        <f t="shared" si="5"/>
        <v>1.2482334422346326</v>
      </c>
      <c r="O64" s="45">
        <f t="shared" si="6"/>
        <v>2.275617950173224E-2</v>
      </c>
      <c r="P64" s="9">
        <f t="shared" si="7"/>
        <v>21.834236899468809</v>
      </c>
      <c r="Q64" s="9" t="str">
        <f t="shared" si="8"/>
        <v>Latvia     22</v>
      </c>
    </row>
    <row r="65" spans="2:17" ht="12.75" x14ac:dyDescent="0.2">
      <c r="B65" s="56" t="s">
        <v>59</v>
      </c>
      <c r="C65" s="59">
        <v>1.0964295637144501</v>
      </c>
      <c r="D65" s="39" t="str">
        <f t="shared" si="0"/>
        <v/>
      </c>
      <c r="E65" s="40" t="str">
        <f t="shared" si="1"/>
        <v/>
      </c>
      <c r="F65" s="61">
        <f t="shared" si="2"/>
        <v>1.0964295637144501</v>
      </c>
      <c r="G65" s="62">
        <f t="shared" si="3"/>
        <v>-1</v>
      </c>
      <c r="H65" s="86">
        <v>21.834236899468809</v>
      </c>
      <c r="I65" s="38" t="s">
        <v>35</v>
      </c>
      <c r="J65" s="42">
        <v>1.082458882927005</v>
      </c>
      <c r="K65" s="43">
        <v>2.0963087623371058E-2</v>
      </c>
      <c r="L65" s="55">
        <f t="shared" si="4"/>
        <v>-1</v>
      </c>
      <c r="M65" s="37">
        <v>0</v>
      </c>
      <c r="N65" s="45">
        <f t="shared" si="5"/>
        <v>1.2482334422346326</v>
      </c>
      <c r="O65" s="45">
        <f t="shared" si="6"/>
        <v>2.275617950173224E-2</v>
      </c>
      <c r="P65" s="9">
        <f t="shared" si="7"/>
        <v>26.47237163694647</v>
      </c>
      <c r="Q65" s="9" t="str">
        <f t="shared" si="8"/>
        <v>Colombia     26</v>
      </c>
    </row>
    <row r="66" spans="2:17" ht="12.75" x14ac:dyDescent="0.2">
      <c r="B66" s="57" t="s">
        <v>12</v>
      </c>
      <c r="C66" s="59">
        <v>1.097905922540231</v>
      </c>
      <c r="D66" s="39" t="str">
        <f t="shared" si="0"/>
        <v/>
      </c>
      <c r="E66" s="40" t="str">
        <f t="shared" si="1"/>
        <v/>
      </c>
      <c r="F66" s="61">
        <f t="shared" si="2"/>
        <v>1.097905922540231</v>
      </c>
      <c r="G66" s="62">
        <f t="shared" si="3"/>
        <v>-1</v>
      </c>
      <c r="H66" s="86">
        <v>21.94570066470683</v>
      </c>
      <c r="I66" s="38" t="s">
        <v>64</v>
      </c>
      <c r="J66" s="42">
        <v>1.065689842638899</v>
      </c>
      <c r="K66" s="43">
        <v>1.954949885745557E-2</v>
      </c>
      <c r="L66" s="55">
        <f t="shared" si="4"/>
        <v>-1</v>
      </c>
      <c r="M66" s="37">
        <v>0</v>
      </c>
      <c r="N66" s="45">
        <f t="shared" si="5"/>
        <v>1.2482334422346326</v>
      </c>
      <c r="O66" s="45">
        <f t="shared" si="6"/>
        <v>2.275617950173224E-2</v>
      </c>
      <c r="P66" s="9">
        <f t="shared" si="7"/>
        <v>23.071205919220859</v>
      </c>
      <c r="Q66" s="9" t="str">
        <f t="shared" si="8"/>
        <v>Iceland     23</v>
      </c>
    </row>
    <row r="67" spans="2:17" ht="12.75" x14ac:dyDescent="0.2">
      <c r="B67" s="56" t="s">
        <v>9</v>
      </c>
      <c r="C67" s="59">
        <v>1.1138821515114261</v>
      </c>
      <c r="D67" s="39" t="str">
        <f t="shared" si="0"/>
        <v/>
      </c>
      <c r="E67" s="40" t="str">
        <f t="shared" si="1"/>
        <v/>
      </c>
      <c r="F67" s="61">
        <f t="shared" si="2"/>
        <v>1.1138821515114261</v>
      </c>
      <c r="G67" s="62">
        <f t="shared" si="3"/>
        <v>-1</v>
      </c>
      <c r="H67" s="86">
        <v>13.608099244399151</v>
      </c>
      <c r="I67" s="41" t="s">
        <v>51</v>
      </c>
      <c r="J67" s="42">
        <v>1.3282754968613031</v>
      </c>
      <c r="K67" s="43">
        <v>1.5066075813746966E-2</v>
      </c>
      <c r="L67" s="55">
        <f t="shared" si="4"/>
        <v>1</v>
      </c>
      <c r="M67" s="37">
        <v>0</v>
      </c>
      <c r="N67" s="45">
        <f t="shared" si="5"/>
        <v>1.2482334422346326</v>
      </c>
      <c r="O67" s="45">
        <f t="shared" si="6"/>
        <v>2.275617950173224E-2</v>
      </c>
      <c r="P67" s="9">
        <f t="shared" si="7"/>
        <v>17.12163940703207</v>
      </c>
      <c r="Q67" s="9" t="str">
        <f t="shared" si="8"/>
        <v>Germany     17</v>
      </c>
    </row>
    <row r="68" spans="2:17" ht="12.75" x14ac:dyDescent="0.2">
      <c r="B68" s="57" t="s">
        <v>16</v>
      </c>
      <c r="C68" s="59">
        <v>1.145790343191073</v>
      </c>
      <c r="D68" s="39" t="str">
        <f t="shared" si="0"/>
        <v/>
      </c>
      <c r="E68" s="40" t="str">
        <f t="shared" si="1"/>
        <v/>
      </c>
      <c r="F68" s="61">
        <f t="shared" si="2"/>
        <v>1.145790343191073</v>
      </c>
      <c r="G68" s="62">
        <f t="shared" si="3"/>
        <v>-1</v>
      </c>
      <c r="H68" s="86">
        <v>23.23500400919777</v>
      </c>
      <c r="I68" s="41" t="s">
        <v>34</v>
      </c>
      <c r="J68" s="42">
        <v>1.4379321772492633</v>
      </c>
      <c r="K68" s="43">
        <v>2.360982032440272E-2</v>
      </c>
      <c r="L68" s="55">
        <f t="shared" si="4"/>
        <v>1</v>
      </c>
      <c r="M68" s="37">
        <v>0</v>
      </c>
      <c r="N68" s="45">
        <f t="shared" si="5"/>
        <v>1.2482334422346326</v>
      </c>
      <c r="O68" s="45">
        <f t="shared" si="6"/>
        <v>2.275617950173224E-2</v>
      </c>
      <c r="P68" s="9">
        <f t="shared" si="7"/>
        <v>11.729354459655349</v>
      </c>
      <c r="Q68" s="9" t="str">
        <f t="shared" si="8"/>
        <v>Japan     12</v>
      </c>
    </row>
    <row r="69" spans="2:17" ht="12.75" x14ac:dyDescent="0.2">
      <c r="B69" s="57" t="s">
        <v>40</v>
      </c>
      <c r="C69" s="59">
        <v>1.1487672142618413</v>
      </c>
      <c r="D69" s="39" t="str">
        <f t="shared" si="0"/>
        <v/>
      </c>
      <c r="E69" s="40" t="str">
        <f t="shared" si="1"/>
        <v/>
      </c>
      <c r="F69" s="61">
        <f t="shared" si="2"/>
        <v>1.1487672142618413</v>
      </c>
      <c r="G69" s="62">
        <f t="shared" si="3"/>
        <v>-1</v>
      </c>
      <c r="H69" s="86">
        <v>10.37610194499306</v>
      </c>
      <c r="I69" s="38" t="s">
        <v>33</v>
      </c>
      <c r="J69" s="42">
        <v>1.071455367446088</v>
      </c>
      <c r="K69" s="43">
        <v>1.7407894524718182E-2</v>
      </c>
      <c r="L69" s="55">
        <f t="shared" si="4"/>
        <v>-1</v>
      </c>
      <c r="M69" s="37">
        <v>0</v>
      </c>
      <c r="N69" s="45">
        <f t="shared" si="5"/>
        <v>1.2482334422346326</v>
      </c>
      <c r="O69" s="45">
        <f t="shared" si="6"/>
        <v>2.275617950173224E-2</v>
      </c>
      <c r="P69" s="9">
        <f t="shared" si="7"/>
        <v>12.89717891553498</v>
      </c>
      <c r="Q69" s="9" t="str">
        <f t="shared" si="8"/>
        <v>Qatar     13</v>
      </c>
    </row>
    <row r="70" spans="2:17" ht="12.75" x14ac:dyDescent="0.2">
      <c r="B70" s="57" t="s">
        <v>17</v>
      </c>
      <c r="C70" s="59">
        <v>1.1594441912414533</v>
      </c>
      <c r="D70" s="39" t="str">
        <f t="shared" si="0"/>
        <v/>
      </c>
      <c r="E70" s="40" t="str">
        <f t="shared" si="1"/>
        <v/>
      </c>
      <c r="F70" s="61">
        <f t="shared" si="2"/>
        <v>1.1594441912414533</v>
      </c>
      <c r="G70" s="62">
        <f t="shared" si="3"/>
        <v>-1</v>
      </c>
      <c r="H70" s="86">
        <v>9.4689966634824589</v>
      </c>
      <c r="I70" s="38" t="s">
        <v>32</v>
      </c>
      <c r="J70" s="42">
        <v>1.193224453340104</v>
      </c>
      <c r="K70" s="43">
        <v>1.5456156588393416E-2</v>
      </c>
      <c r="L70" s="55">
        <f t="shared" si="4"/>
        <v>-1</v>
      </c>
      <c r="M70" s="37">
        <v>0</v>
      </c>
      <c r="N70" s="45">
        <f t="shared" si="5"/>
        <v>1.2482334422346326</v>
      </c>
      <c r="O70" s="45">
        <f t="shared" si="6"/>
        <v>2.275617950173224E-2</v>
      </c>
      <c r="P70" s="9">
        <f t="shared" si="7"/>
        <v>17.009269212383799</v>
      </c>
      <c r="Q70" s="9" t="str">
        <f t="shared" si="8"/>
        <v>Korea     17</v>
      </c>
    </row>
    <row r="71" spans="2:17" ht="12.75" x14ac:dyDescent="0.2">
      <c r="B71" s="56" t="s">
        <v>25</v>
      </c>
      <c r="C71" s="59">
        <v>1.161466797000412</v>
      </c>
      <c r="D71" s="39" t="str">
        <f t="shared" si="0"/>
        <v/>
      </c>
      <c r="E71" s="40" t="str">
        <f t="shared" si="1"/>
        <v/>
      </c>
      <c r="F71" s="61">
        <f t="shared" si="2"/>
        <v>1.161466797000412</v>
      </c>
      <c r="G71" s="62">
        <f t="shared" si="3"/>
        <v>-1</v>
      </c>
      <c r="H71" s="86">
        <v>19.08401874117218</v>
      </c>
      <c r="I71" s="41" t="s">
        <v>63</v>
      </c>
      <c r="J71" s="42">
        <v>1.2047975249539189</v>
      </c>
      <c r="K71" s="43">
        <v>2.2716186833593586E-2</v>
      </c>
      <c r="L71" s="55">
        <f t="shared" si="4"/>
        <v>0</v>
      </c>
      <c r="M71" s="37">
        <v>0</v>
      </c>
      <c r="N71" s="45">
        <f t="shared" si="5"/>
        <v>1.2482334422346326</v>
      </c>
      <c r="O71" s="45">
        <f t="shared" si="6"/>
        <v>2.275617950173224E-2</v>
      </c>
      <c r="P71" s="9">
        <f t="shared" si="7"/>
        <v>11.298551207646749</v>
      </c>
      <c r="Q71" s="9" t="str">
        <f t="shared" si="8"/>
        <v>Slovenia     11</v>
      </c>
    </row>
    <row r="72" spans="2:17" ht="12.75" x14ac:dyDescent="0.2">
      <c r="B72" s="56" t="s">
        <v>50</v>
      </c>
      <c r="C72" s="59">
        <v>1.163944753174426</v>
      </c>
      <c r="D72" s="39" t="str">
        <f t="shared" si="0"/>
        <v/>
      </c>
      <c r="E72" s="40" t="str">
        <f t="shared" si="1"/>
        <v/>
      </c>
      <c r="F72" s="61">
        <f t="shared" si="2"/>
        <v>1.163944753174426</v>
      </c>
      <c r="G72" s="62">
        <f t="shared" si="3"/>
        <v>-1</v>
      </c>
      <c r="H72" s="86">
        <v>26.47237163694647</v>
      </c>
      <c r="I72" s="41" t="s">
        <v>59</v>
      </c>
      <c r="J72" s="42">
        <v>1.0964295637144501</v>
      </c>
      <c r="K72" s="43">
        <v>2.02852088917812E-2</v>
      </c>
      <c r="L72" s="55">
        <f t="shared" si="4"/>
        <v>-1</v>
      </c>
      <c r="M72" s="37">
        <v>0</v>
      </c>
      <c r="N72" s="45">
        <f t="shared" si="5"/>
        <v>1.2482334422346326</v>
      </c>
      <c r="O72" s="45">
        <f t="shared" si="6"/>
        <v>2.275617950173224E-2</v>
      </c>
      <c r="P72" s="9">
        <f t="shared" si="7"/>
        <v>9.9957119470673472</v>
      </c>
      <c r="Q72" s="9" t="str">
        <f t="shared" si="8"/>
        <v>Tunisia     10</v>
      </c>
    </row>
    <row r="73" spans="2:17" ht="12.75" x14ac:dyDescent="0.2">
      <c r="B73" s="57" t="s">
        <v>56</v>
      </c>
      <c r="C73" s="59">
        <v>1.1676139010138931</v>
      </c>
      <c r="D73" s="39" t="str">
        <f t="shared" si="0"/>
        <v/>
      </c>
      <c r="E73" s="40" t="str">
        <f t="shared" si="1"/>
        <v/>
      </c>
      <c r="F73" s="61">
        <f t="shared" si="2"/>
        <v>1.1676139010138931</v>
      </c>
      <c r="G73" s="62">
        <f t="shared" si="3"/>
        <v>-1</v>
      </c>
      <c r="H73" s="86">
        <v>11.40447435254382</v>
      </c>
      <c r="I73" s="38" t="s">
        <v>61</v>
      </c>
      <c r="J73" s="42">
        <v>1.2329936300144562</v>
      </c>
      <c r="K73" s="43">
        <v>1.6296397925931731E-2</v>
      </c>
      <c r="L73" s="55">
        <f t="shared" si="4"/>
        <v>0</v>
      </c>
      <c r="M73" s="37">
        <v>0</v>
      </c>
      <c r="N73" s="45">
        <f t="shared" si="5"/>
        <v>1.2482334422346326</v>
      </c>
      <c r="O73" s="45">
        <f t="shared" si="6"/>
        <v>2.275617950173224E-2</v>
      </c>
      <c r="P73" s="9">
        <f t="shared" si="7"/>
        <v>16.119011274316861</v>
      </c>
      <c r="Q73" s="9" t="str">
        <f t="shared" si="8"/>
        <v>Romania     16</v>
      </c>
    </row>
    <row r="74" spans="2:17" ht="12.75" x14ac:dyDescent="0.2">
      <c r="B74" s="56" t="s">
        <v>54</v>
      </c>
      <c r="C74" s="59">
        <v>1.17470662161628</v>
      </c>
      <c r="D74" s="39" t="str">
        <f t="shared" si="0"/>
        <v/>
      </c>
      <c r="E74" s="40" t="str">
        <f t="shared" si="1"/>
        <v/>
      </c>
      <c r="F74" s="61">
        <f t="shared" si="2"/>
        <v>1.17470662161628</v>
      </c>
      <c r="G74" s="62">
        <f t="shared" si="3"/>
        <v>-1</v>
      </c>
      <c r="H74" s="86">
        <v>30.43230006772712</v>
      </c>
      <c r="I74" s="38" t="s">
        <v>57</v>
      </c>
      <c r="J74" s="42">
        <v>1.256517109045012</v>
      </c>
      <c r="K74" s="43">
        <v>1.1479384449164623E-2</v>
      </c>
      <c r="L74" s="55">
        <f t="shared" si="4"/>
        <v>0</v>
      </c>
      <c r="M74" s="37">
        <v>0</v>
      </c>
      <c r="N74" s="45">
        <f t="shared" si="5"/>
        <v>1.2482334422346326</v>
      </c>
      <c r="O74" s="45">
        <f t="shared" si="6"/>
        <v>2.275617950173224E-2</v>
      </c>
      <c r="P74" s="9">
        <f t="shared" si="7"/>
        <v>21.573091486033938</v>
      </c>
      <c r="Q74" s="9" t="str">
        <f t="shared" si="8"/>
        <v>Peru     22</v>
      </c>
    </row>
    <row r="75" spans="2:17" ht="12.75" x14ac:dyDescent="0.2">
      <c r="B75" s="57" t="s">
        <v>32</v>
      </c>
      <c r="C75" s="59">
        <v>1.193224453340104</v>
      </c>
      <c r="D75" s="39" t="str">
        <f t="shared" si="0"/>
        <v/>
      </c>
      <c r="E75" s="40" t="str">
        <f t="shared" si="1"/>
        <v/>
      </c>
      <c r="F75" s="61">
        <f t="shared" si="2"/>
        <v>1.193224453340104</v>
      </c>
      <c r="G75" s="62">
        <f t="shared" si="3"/>
        <v>-1</v>
      </c>
      <c r="H75" s="86">
        <v>20.627380010939209</v>
      </c>
      <c r="I75" s="41" t="s">
        <v>58</v>
      </c>
      <c r="J75" s="42">
        <v>1.2071313165038813</v>
      </c>
      <c r="K75" s="43">
        <v>1.7879466044000727E-2</v>
      </c>
      <c r="L75" s="55">
        <f t="shared" si="4"/>
        <v>0</v>
      </c>
      <c r="M75" s="37">
        <v>0</v>
      </c>
      <c r="N75" s="45">
        <f t="shared" si="5"/>
        <v>1.2482334422346326</v>
      </c>
      <c r="O75" s="45">
        <f t="shared" si="6"/>
        <v>2.275617950173224E-2</v>
      </c>
      <c r="P75" s="9">
        <f t="shared" si="7"/>
        <v>9.4689966634824589</v>
      </c>
      <c r="Q75" s="9" t="str">
        <f>B75&amp;"       "&amp;TEXT(P75,"0")</f>
        <v>Croatia       9</v>
      </c>
    </row>
    <row r="76" spans="2:17" ht="12.75" x14ac:dyDescent="0.2">
      <c r="B76" s="57" t="s">
        <v>8</v>
      </c>
      <c r="C76" s="59">
        <v>1.194191548903401</v>
      </c>
      <c r="D76" s="39" t="str">
        <f t="shared" si="0"/>
        <v/>
      </c>
      <c r="E76" s="40">
        <f t="shared" si="1"/>
        <v>1.194191548903401</v>
      </c>
      <c r="F76" s="61" t="str">
        <f t="shared" si="2"/>
        <v/>
      </c>
      <c r="G76" s="62">
        <f t="shared" si="3"/>
        <v>0</v>
      </c>
      <c r="H76" s="86">
        <v>12.325553214286529</v>
      </c>
      <c r="I76" s="41" t="s">
        <v>66</v>
      </c>
      <c r="J76" s="42">
        <v>0.99173965740023606</v>
      </c>
      <c r="K76" s="43">
        <v>1.5509178768210327E-2</v>
      </c>
      <c r="L76" s="55">
        <f t="shared" si="4"/>
        <v>-1</v>
      </c>
      <c r="M76" s="37">
        <v>0</v>
      </c>
      <c r="N76" s="45">
        <f t="shared" si="5"/>
        <v>1.2482334422346326</v>
      </c>
      <c r="O76" s="45">
        <f t="shared" si="6"/>
        <v>2.275617950173224E-2</v>
      </c>
      <c r="P76" s="9">
        <f t="shared" si="7"/>
        <v>18.911633921550081</v>
      </c>
      <c r="Q76" s="9" t="str">
        <f t="shared" si="8"/>
        <v>France     19</v>
      </c>
    </row>
    <row r="77" spans="2:17" ht="12.75" x14ac:dyDescent="0.2">
      <c r="B77" s="56" t="s">
        <v>39</v>
      </c>
      <c r="C77" s="59">
        <v>1.2004293594060409</v>
      </c>
      <c r="D77" s="39" t="str">
        <f t="shared" si="0"/>
        <v/>
      </c>
      <c r="E77" s="40">
        <f t="shared" si="1"/>
        <v>1.2004293594060409</v>
      </c>
      <c r="F77" s="61" t="str">
        <f t="shared" si="2"/>
        <v/>
      </c>
      <c r="G77" s="62">
        <f t="shared" si="3"/>
        <v>0</v>
      </c>
      <c r="H77" s="86">
        <v>29.485071219446361</v>
      </c>
      <c r="I77" s="38" t="s">
        <v>31</v>
      </c>
      <c r="J77" s="42">
        <v>1.3058498771602343</v>
      </c>
      <c r="K77" s="43">
        <v>1.58491474631531E-2</v>
      </c>
      <c r="L77" s="55">
        <f t="shared" si="4"/>
        <v>1</v>
      </c>
      <c r="M77" s="37">
        <v>1</v>
      </c>
      <c r="N77" s="45">
        <f t="shared" si="5"/>
        <v>1.2464874896611295</v>
      </c>
      <c r="O77" s="45">
        <f t="shared" si="6"/>
        <v>2.3133305866725278E-2</v>
      </c>
      <c r="P77" s="9">
        <f t="shared" si="7"/>
        <v>13.21257233047025</v>
      </c>
      <c r="Q77" s="9" t="str">
        <f t="shared" si="8"/>
        <v>Montenegro     13</v>
      </c>
    </row>
    <row r="78" spans="2:17" ht="12.75" x14ac:dyDescent="0.2">
      <c r="B78" s="56" t="s">
        <v>63</v>
      </c>
      <c r="C78" s="59">
        <v>1.2047975249539189</v>
      </c>
      <c r="D78" s="39" t="str">
        <f t="shared" si="0"/>
        <v/>
      </c>
      <c r="E78" s="40">
        <f t="shared" si="1"/>
        <v>1.2047975249539189</v>
      </c>
      <c r="F78" s="61" t="str">
        <f t="shared" si="2"/>
        <v/>
      </c>
      <c r="G78" s="62">
        <f t="shared" si="3"/>
        <v>0</v>
      </c>
      <c r="H78" s="86">
        <v>37.394284974062288</v>
      </c>
      <c r="I78" s="38" t="s">
        <v>30</v>
      </c>
      <c r="J78" s="42">
        <v>1.4923416672347931</v>
      </c>
      <c r="K78" s="43">
        <v>1.8298847028352591E-2</v>
      </c>
      <c r="L78" s="55">
        <f t="shared" si="4"/>
        <v>1</v>
      </c>
      <c r="M78" s="37">
        <v>1</v>
      </c>
      <c r="N78" s="45">
        <f t="shared" si="5"/>
        <v>1.2408362232952339</v>
      </c>
      <c r="O78" s="45">
        <f t="shared" si="6"/>
        <v>2.3084634408481259E-2</v>
      </c>
      <c r="P78" s="9">
        <f t="shared" si="7"/>
        <v>19.08401874117218</v>
      </c>
      <c r="Q78" s="9" t="str">
        <f t="shared" si="8"/>
        <v>Costa Rica     19</v>
      </c>
    </row>
    <row r="79" spans="2:17" ht="12.75" x14ac:dyDescent="0.2">
      <c r="B79" s="56" t="s">
        <v>58</v>
      </c>
      <c r="C79" s="59">
        <v>1.2071313165038813</v>
      </c>
      <c r="D79" s="39" t="str">
        <f t="shared" ref="D79:D110" si="9">IF($G79=1,C79,"")</f>
        <v/>
      </c>
      <c r="E79" s="40">
        <f t="shared" ref="E79:E111" si="10">IF($G79=0,C79,"")</f>
        <v>1.2071313165038813</v>
      </c>
      <c r="F79" s="61" t="str">
        <f t="shared" ref="F79:F111" si="11">IF($G79=-1,C79,"")</f>
        <v/>
      </c>
      <c r="G79" s="62">
        <f t="shared" ref="G79:G111" si="12">INDEX($L$47:$L$112,MATCH($B79,$I$47:$I$112,0))</f>
        <v>0</v>
      </c>
      <c r="H79" s="86">
        <v>13.171619495789789</v>
      </c>
      <c r="I79" s="41" t="s">
        <v>29</v>
      </c>
      <c r="J79" s="42">
        <v>1.2508982634134009</v>
      </c>
      <c r="K79" s="43">
        <v>1.6723523393936741E-2</v>
      </c>
      <c r="L79" s="55">
        <f t="shared" ref="L79:L110" si="13">IF((J79-N79)/SQRT(K79*K79+O79*O79)&gt;1.96,1,IF((J79-N79)/SQRT(K79*K79+O79*O79)&lt;-1.96,-1,0))</f>
        <v>0</v>
      </c>
      <c r="M79" s="37">
        <v>1</v>
      </c>
      <c r="N79" s="45">
        <f t="shared" ref="N79:N110" si="14">(SUMPRODUCT($M$47:$M$110,$J$47:$J$110)-M79*J79)/(SUM($M$47:$M$110)-M79)</f>
        <v>1.2481526900777</v>
      </c>
      <c r="O79" s="45">
        <f t="shared" ref="O79:O110" si="15">SQRT((SUMPRODUCT($K$47:$K$110,$M$47:$M$110)-K79*M79))/(SUM($M$47:$M$110)-M79)</f>
        <v>2.3115945231591273E-2</v>
      </c>
      <c r="P79" s="9">
        <f t="shared" si="7"/>
        <v>20.627380010939209</v>
      </c>
      <c r="Q79" s="9" t="str">
        <f t="shared" si="8"/>
        <v>Argentina     21</v>
      </c>
    </row>
    <row r="80" spans="2:17" ht="12.75" x14ac:dyDescent="0.2">
      <c r="B80" s="56" t="s">
        <v>27</v>
      </c>
      <c r="C80" s="59">
        <v>1.209902836307758</v>
      </c>
      <c r="D80" s="39" t="str">
        <f t="shared" si="9"/>
        <v/>
      </c>
      <c r="E80" s="40">
        <f t="shared" si="10"/>
        <v>1.209902836307758</v>
      </c>
      <c r="F80" s="61" t="str">
        <f t="shared" si="11"/>
        <v/>
      </c>
      <c r="G80" s="62">
        <f t="shared" si="12"/>
        <v>0</v>
      </c>
      <c r="H80" s="86">
        <v>13.18774828504851</v>
      </c>
      <c r="I80" s="41" t="s">
        <v>28</v>
      </c>
      <c r="J80" s="42">
        <v>1.0061264772491401</v>
      </c>
      <c r="K80" s="43">
        <v>1.7634325139345798E-2</v>
      </c>
      <c r="L80" s="55">
        <f t="shared" si="13"/>
        <v>-1</v>
      </c>
      <c r="M80" s="37">
        <v>1</v>
      </c>
      <c r="N80" s="45">
        <f t="shared" si="14"/>
        <v>1.2555700169311628</v>
      </c>
      <c r="O80" s="45">
        <f t="shared" si="15"/>
        <v>2.3097847490855087E-2</v>
      </c>
      <c r="P80" s="9">
        <f t="shared" si="7"/>
        <v>31.46976502492538</v>
      </c>
      <c r="Q80" s="9" t="str">
        <f t="shared" si="8"/>
        <v>Sweden     31</v>
      </c>
    </row>
    <row r="81" spans="2:17" ht="12.75" x14ac:dyDescent="0.2">
      <c r="B81" s="57" t="s">
        <v>4</v>
      </c>
      <c r="C81" s="59">
        <v>1.2172798907698041</v>
      </c>
      <c r="D81" s="39" t="str">
        <f t="shared" si="9"/>
        <v/>
      </c>
      <c r="E81" s="40">
        <f t="shared" si="10"/>
        <v>1.2172798907698041</v>
      </c>
      <c r="F81" s="61" t="str">
        <f t="shared" si="11"/>
        <v/>
      </c>
      <c r="G81" s="62">
        <f t="shared" si="12"/>
        <v>0</v>
      </c>
      <c r="H81" s="86">
        <v>31.46976502492538</v>
      </c>
      <c r="I81" s="38" t="s">
        <v>27</v>
      </c>
      <c r="J81" s="42">
        <v>1.209902836307758</v>
      </c>
      <c r="K81" s="43">
        <v>2.0172530713286202E-2</v>
      </c>
      <c r="L81" s="55">
        <f t="shared" si="13"/>
        <v>0</v>
      </c>
      <c r="M81" s="37">
        <v>1</v>
      </c>
      <c r="N81" s="45">
        <f t="shared" si="14"/>
        <v>1.2493949757475682</v>
      </c>
      <c r="O81" s="45">
        <f t="shared" si="15"/>
        <v>2.3047338055082897E-2</v>
      </c>
      <c r="P81" s="9">
        <f t="shared" si="7"/>
        <v>24.86025662203518</v>
      </c>
      <c r="Q81" s="9" t="str">
        <f t="shared" si="8"/>
        <v>Czech Republic     25</v>
      </c>
    </row>
    <row r="82" spans="2:17" ht="12.75" x14ac:dyDescent="0.2">
      <c r="B82" s="57" t="s">
        <v>42</v>
      </c>
      <c r="C82" s="59">
        <v>1.2180775643478992</v>
      </c>
      <c r="D82" s="39" t="str">
        <f t="shared" si="9"/>
        <v/>
      </c>
      <c r="E82" s="40">
        <f t="shared" si="10"/>
        <v>1.2180775643478992</v>
      </c>
      <c r="F82" s="61" t="str">
        <f t="shared" si="11"/>
        <v/>
      </c>
      <c r="G82" s="62">
        <f t="shared" si="12"/>
        <v>0</v>
      </c>
      <c r="H82" s="86">
        <v>19.447587639754019</v>
      </c>
      <c r="I82" s="38" t="s">
        <v>26</v>
      </c>
      <c r="J82" s="42">
        <v>1.4443923642208043</v>
      </c>
      <c r="K82" s="43">
        <v>1.0583572028292812E-2</v>
      </c>
      <c r="L82" s="55">
        <f t="shared" si="13"/>
        <v>1</v>
      </c>
      <c r="M82" s="37">
        <v>1</v>
      </c>
      <c r="N82" s="45">
        <f t="shared" si="14"/>
        <v>1.2422892324774759</v>
      </c>
      <c r="O82" s="45">
        <f t="shared" si="15"/>
        <v>2.3237579036421475E-2</v>
      </c>
      <c r="P82" s="9">
        <f t="shared" si="7"/>
        <v>25.493448943326928</v>
      </c>
      <c r="Q82" s="9" t="str">
        <f t="shared" si="8"/>
        <v>Shanghai-China     25</v>
      </c>
    </row>
    <row r="83" spans="2:17" ht="12.75" x14ac:dyDescent="0.2">
      <c r="B83" s="56" t="s">
        <v>6</v>
      </c>
      <c r="C83" s="59">
        <v>1.220597458278514</v>
      </c>
      <c r="D83" s="39" t="str">
        <f t="shared" si="9"/>
        <v/>
      </c>
      <c r="E83" s="40">
        <f t="shared" si="10"/>
        <v>1.220597458278514</v>
      </c>
      <c r="F83" s="61" t="str">
        <f t="shared" si="11"/>
        <v/>
      </c>
      <c r="G83" s="62">
        <f t="shared" si="12"/>
        <v>0</v>
      </c>
      <c r="H83" s="86">
        <v>11.298551207646749</v>
      </c>
      <c r="I83" s="41" t="s">
        <v>25</v>
      </c>
      <c r="J83" s="42">
        <v>1.161466797000412</v>
      </c>
      <c r="K83" s="43">
        <v>2.0312588031593751E-2</v>
      </c>
      <c r="L83" s="55">
        <f t="shared" si="13"/>
        <v>-1</v>
      </c>
      <c r="M83" s="37">
        <v>1</v>
      </c>
      <c r="N83" s="45">
        <f t="shared" si="14"/>
        <v>1.2508627345144574</v>
      </c>
      <c r="O83" s="45">
        <f t="shared" si="15"/>
        <v>2.3044547738695256E-2</v>
      </c>
      <c r="P83" s="9">
        <f t="shared" si="7"/>
        <v>14.338729361655639</v>
      </c>
      <c r="Q83" s="9" t="str">
        <f t="shared" si="8"/>
        <v>Estonia     14</v>
      </c>
    </row>
    <row r="84" spans="2:17" ht="12.75" x14ac:dyDescent="0.2">
      <c r="B84" s="57" t="s">
        <v>61</v>
      </c>
      <c r="C84" s="59">
        <v>1.2329936300144562</v>
      </c>
      <c r="D84" s="39" t="str">
        <f t="shared" si="9"/>
        <v/>
      </c>
      <c r="E84" s="40">
        <f t="shared" si="10"/>
        <v>1.2329936300144562</v>
      </c>
      <c r="F84" s="61" t="str">
        <f t="shared" si="11"/>
        <v/>
      </c>
      <c r="G84" s="62">
        <f t="shared" si="12"/>
        <v>0</v>
      </c>
      <c r="H84" s="86">
        <v>10.786216276262911</v>
      </c>
      <c r="I84" s="38" t="s">
        <v>24</v>
      </c>
      <c r="J84" s="42">
        <v>0.97721495390055635</v>
      </c>
      <c r="K84" s="43">
        <v>2.1852017055250014E-2</v>
      </c>
      <c r="L84" s="55">
        <f t="shared" si="13"/>
        <v>-1</v>
      </c>
      <c r="M84" s="37">
        <v>1</v>
      </c>
      <c r="N84" s="45">
        <f t="shared" si="14"/>
        <v>1.2564461236993016</v>
      </c>
      <c r="O84" s="45">
        <f t="shared" si="15"/>
        <v>2.3013855899857195E-2</v>
      </c>
      <c r="P84" s="9">
        <f t="shared" si="7"/>
        <v>11.40447435254382</v>
      </c>
      <c r="Q84" s="9" t="str">
        <f t="shared" si="8"/>
        <v>Bulgaria     11</v>
      </c>
    </row>
    <row r="85" spans="2:17" ht="12.75" x14ac:dyDescent="0.2">
      <c r="B85" s="63" t="s">
        <v>49</v>
      </c>
      <c r="C85" s="59">
        <v>1.2482334422346331</v>
      </c>
      <c r="D85" s="39" t="str">
        <f t="shared" si="9"/>
        <v/>
      </c>
      <c r="E85" s="40">
        <f t="shared" si="10"/>
        <v>1.2482334422346331</v>
      </c>
      <c r="F85" s="61" t="str">
        <f t="shared" si="11"/>
        <v/>
      </c>
      <c r="G85" s="62">
        <f t="shared" si="12"/>
        <v>0</v>
      </c>
      <c r="H85" s="86">
        <v>26.79620498907239</v>
      </c>
      <c r="I85" s="41" t="s">
        <v>23</v>
      </c>
      <c r="J85" s="42">
        <v>1.2928257052193131</v>
      </c>
      <c r="K85" s="43">
        <v>1.9583750461220722E-2</v>
      </c>
      <c r="L85" s="55">
        <f t="shared" si="13"/>
        <v>0</v>
      </c>
      <c r="M85" s="37">
        <v>1</v>
      </c>
      <c r="N85" s="45">
        <f t="shared" si="14"/>
        <v>1.2468821615381271</v>
      </c>
      <c r="O85" s="45">
        <f t="shared" si="15"/>
        <v>2.3059064439256035E-2</v>
      </c>
      <c r="P85" s="9">
        <f t="shared" si="7"/>
        <v>21.019130448926031</v>
      </c>
      <c r="Q85" s="9" t="str">
        <f t="shared" si="8"/>
        <v>OECD average     21</v>
      </c>
    </row>
    <row r="86" spans="2:17" ht="12.75" x14ac:dyDescent="0.2">
      <c r="B86" s="56" t="s">
        <v>29</v>
      </c>
      <c r="C86" s="59">
        <v>1.2508982634134009</v>
      </c>
      <c r="D86" s="39" t="str">
        <f t="shared" si="9"/>
        <v/>
      </c>
      <c r="E86" s="40">
        <f t="shared" si="10"/>
        <v>1.2508982634134009</v>
      </c>
      <c r="F86" s="61" t="str">
        <f t="shared" si="11"/>
        <v/>
      </c>
      <c r="G86" s="62">
        <f t="shared" si="12"/>
        <v>0</v>
      </c>
      <c r="H86" s="86">
        <v>8.6636811372521993</v>
      </c>
      <c r="I86" s="41" t="s">
        <v>22</v>
      </c>
      <c r="J86" s="42">
        <v>1.0086566075818599</v>
      </c>
      <c r="K86" s="43">
        <v>1.6959217360003571E-2</v>
      </c>
      <c r="L86" s="55">
        <f t="shared" si="13"/>
        <v>-1</v>
      </c>
      <c r="M86" s="37">
        <v>1</v>
      </c>
      <c r="N86" s="45">
        <f t="shared" si="14"/>
        <v>1.2554933463150195</v>
      </c>
      <c r="O86" s="45">
        <f t="shared" si="15"/>
        <v>2.311126332316072E-2</v>
      </c>
      <c r="P86" s="9">
        <f t="shared" si="7"/>
        <v>13.171619495789789</v>
      </c>
      <c r="Q86" s="9" t="str">
        <f t="shared" si="8"/>
        <v>Turkey     13</v>
      </c>
    </row>
    <row r="87" spans="2:17" ht="12.75" x14ac:dyDescent="0.2">
      <c r="B87" s="58" t="s">
        <v>57</v>
      </c>
      <c r="C87" s="60">
        <v>1.256517109045012</v>
      </c>
      <c r="D87" s="39" t="str">
        <f t="shared" si="9"/>
        <v/>
      </c>
      <c r="E87" s="40">
        <f t="shared" si="10"/>
        <v>1.256517109045012</v>
      </c>
      <c r="F87" s="61" t="str">
        <f t="shared" si="11"/>
        <v/>
      </c>
      <c r="G87" s="62">
        <f t="shared" si="12"/>
        <v>0</v>
      </c>
      <c r="H87" s="86">
        <v>28.380162000847299</v>
      </c>
      <c r="I87" s="41" t="s">
        <v>21</v>
      </c>
      <c r="J87" s="42">
        <v>1.3217598278749723</v>
      </c>
      <c r="K87" s="43">
        <v>1.7589302977618841E-2</v>
      </c>
      <c r="L87" s="55">
        <f t="shared" si="13"/>
        <v>1</v>
      </c>
      <c r="M87" s="37">
        <v>1</v>
      </c>
      <c r="N87" s="45">
        <f t="shared" si="14"/>
        <v>1.2460053699425011</v>
      </c>
      <c r="O87" s="45">
        <f t="shared" si="15"/>
        <v>2.3098742419780778E-2</v>
      </c>
      <c r="P87" s="9">
        <f t="shared" si="7"/>
        <v>30.43230006772712</v>
      </c>
      <c r="Q87" s="9" t="str">
        <f t="shared" si="8"/>
        <v>Brazil     30</v>
      </c>
    </row>
    <row r="88" spans="2:17" ht="12.75" x14ac:dyDescent="0.2">
      <c r="B88" s="56" t="s">
        <v>3</v>
      </c>
      <c r="C88" s="59">
        <v>1.2681345146519882</v>
      </c>
      <c r="D88" s="39" t="str">
        <f t="shared" si="9"/>
        <v/>
      </c>
      <c r="E88" s="40">
        <f t="shared" si="10"/>
        <v>1.2681345146519882</v>
      </c>
      <c r="F88" s="61" t="str">
        <f t="shared" si="11"/>
        <v/>
      </c>
      <c r="G88" s="62">
        <f t="shared" si="12"/>
        <v>0</v>
      </c>
      <c r="H88" s="86">
        <v>35.453127782458942</v>
      </c>
      <c r="I88" s="38" t="s">
        <v>20</v>
      </c>
      <c r="J88" s="42">
        <v>1.428026742022646</v>
      </c>
      <c r="K88" s="43">
        <v>1.9911442830095646E-2</v>
      </c>
      <c r="L88" s="55">
        <f t="shared" si="13"/>
        <v>1</v>
      </c>
      <c r="M88" s="37">
        <v>1</v>
      </c>
      <c r="N88" s="45">
        <f t="shared" si="14"/>
        <v>1.2427851604228746</v>
      </c>
      <c r="O88" s="45">
        <f t="shared" si="15"/>
        <v>2.3052538722396234E-2</v>
      </c>
      <c r="P88" s="9">
        <f t="shared" si="7"/>
        <v>25.874063908231381</v>
      </c>
      <c r="Q88" s="9" t="str">
        <f t="shared" si="8"/>
        <v>Canada     26</v>
      </c>
    </row>
    <row r="89" spans="2:17" ht="12.75" x14ac:dyDescent="0.2">
      <c r="B89" s="57" t="s">
        <v>43</v>
      </c>
      <c r="C89" s="59">
        <v>1.2731632600167799</v>
      </c>
      <c r="D89" s="39" t="str">
        <f t="shared" si="9"/>
        <v/>
      </c>
      <c r="E89" s="40">
        <f t="shared" si="10"/>
        <v>1.2731632600167799</v>
      </c>
      <c r="F89" s="61" t="str">
        <f t="shared" si="11"/>
        <v/>
      </c>
      <c r="G89" s="62">
        <f t="shared" si="12"/>
        <v>0</v>
      </c>
      <c r="H89" s="86">
        <v>21.959126938113751</v>
      </c>
      <c r="I89" s="38" t="s">
        <v>19</v>
      </c>
      <c r="J89" s="42">
        <v>1.4540674940986251</v>
      </c>
      <c r="K89" s="43">
        <v>2.4749051691293513E-2</v>
      </c>
      <c r="L89" s="55">
        <f t="shared" si="13"/>
        <v>1</v>
      </c>
      <c r="M89" s="37">
        <v>1</v>
      </c>
      <c r="N89" s="45">
        <f t="shared" si="14"/>
        <v>1.2419960467236026</v>
      </c>
      <c r="O89" s="45">
        <f t="shared" si="15"/>
        <v>2.2955985991084723E-2</v>
      </c>
      <c r="P89" s="9">
        <f t="shared" si="7"/>
        <v>22.415372975981139</v>
      </c>
      <c r="Q89" s="9" t="str">
        <f t="shared" si="8"/>
        <v>Singapore     22</v>
      </c>
    </row>
    <row r="90" spans="2:17" ht="12.75" x14ac:dyDescent="0.2">
      <c r="B90" s="56" t="s">
        <v>10</v>
      </c>
      <c r="C90" s="59">
        <v>1.282329781188609</v>
      </c>
      <c r="D90" s="39" t="str">
        <f t="shared" si="9"/>
        <v/>
      </c>
      <c r="E90" s="40">
        <f t="shared" si="10"/>
        <v>1.282329781188609</v>
      </c>
      <c r="F90" s="61" t="str">
        <f t="shared" si="11"/>
        <v/>
      </c>
      <c r="G90" s="62">
        <f t="shared" si="12"/>
        <v>0</v>
      </c>
      <c r="H90" s="86">
        <v>18.908170728214301</v>
      </c>
      <c r="I90" s="41" t="s">
        <v>65</v>
      </c>
      <c r="J90" s="42">
        <v>1.0083532366866892</v>
      </c>
      <c r="K90" s="43">
        <v>8.1662863779796459E-3</v>
      </c>
      <c r="L90" s="55">
        <f t="shared" si="13"/>
        <v>-1</v>
      </c>
      <c r="M90" s="37">
        <v>1</v>
      </c>
      <c r="N90" s="45">
        <f t="shared" si="14"/>
        <v>1.255502539372449</v>
      </c>
      <c r="O90" s="45">
        <f t="shared" si="15"/>
        <v>2.3285291691975317E-2</v>
      </c>
      <c r="P90" s="9">
        <f t="shared" si="7"/>
        <v>19.531122851088121</v>
      </c>
      <c r="Q90" s="9" t="str">
        <f t="shared" si="8"/>
        <v>Greece     20</v>
      </c>
    </row>
    <row r="91" spans="2:17" ht="12.75" x14ac:dyDescent="0.2">
      <c r="B91" s="56" t="s">
        <v>1</v>
      </c>
      <c r="C91" s="59">
        <v>1.288384801707988</v>
      </c>
      <c r="D91" s="39" t="str">
        <f t="shared" si="9"/>
        <v/>
      </c>
      <c r="E91" s="40">
        <f t="shared" si="10"/>
        <v>1.288384801707988</v>
      </c>
      <c r="F91" s="61" t="str">
        <f t="shared" si="11"/>
        <v/>
      </c>
      <c r="G91" s="62">
        <f t="shared" si="12"/>
        <v>0</v>
      </c>
      <c r="H91" s="86">
        <v>12.833447132087</v>
      </c>
      <c r="I91" s="38" t="s">
        <v>18</v>
      </c>
      <c r="J91" s="42">
        <v>1.3216865402944042</v>
      </c>
      <c r="K91" s="43">
        <v>1.6181383854990621E-2</v>
      </c>
      <c r="L91" s="55">
        <f t="shared" si="13"/>
        <v>1</v>
      </c>
      <c r="M91" s="37">
        <v>1</v>
      </c>
      <c r="N91" s="45">
        <f t="shared" si="14"/>
        <v>1.2460075907782759</v>
      </c>
      <c r="O91" s="45">
        <f t="shared" si="15"/>
        <v>2.3126710885916103E-2</v>
      </c>
      <c r="P91" s="9">
        <f t="shared" si="7"/>
        <v>12.934513518252739</v>
      </c>
      <c r="Q91" s="9" t="str">
        <f t="shared" si="8"/>
        <v>Austria     13</v>
      </c>
    </row>
    <row r="92" spans="2:17" ht="12.75" x14ac:dyDescent="0.2">
      <c r="B92" s="56" t="s">
        <v>23</v>
      </c>
      <c r="C92" s="59">
        <v>1.2928257052193131</v>
      </c>
      <c r="D92" s="39" t="str">
        <f t="shared" si="9"/>
        <v/>
      </c>
      <c r="E92" s="40">
        <f t="shared" si="10"/>
        <v>1.2928257052193131</v>
      </c>
      <c r="F92" s="61" t="str">
        <f t="shared" si="11"/>
        <v/>
      </c>
      <c r="G92" s="62">
        <f t="shared" si="12"/>
        <v>0</v>
      </c>
      <c r="H92" s="86">
        <v>17.009269212383799</v>
      </c>
      <c r="I92" s="38" t="s">
        <v>17</v>
      </c>
      <c r="J92" s="42">
        <v>1.1594441912414533</v>
      </c>
      <c r="K92" s="43">
        <v>1.7535324720834185E-2</v>
      </c>
      <c r="L92" s="55">
        <f t="shared" si="13"/>
        <v>-1</v>
      </c>
      <c r="M92" s="37">
        <v>1</v>
      </c>
      <c r="N92" s="45">
        <f t="shared" si="14"/>
        <v>1.2509240255980623</v>
      </c>
      <c r="O92" s="45">
        <f t="shared" si="15"/>
        <v>2.3099815327963513E-2</v>
      </c>
      <c r="P92" s="9">
        <f t="shared" si="7"/>
        <v>26.79620498907239</v>
      </c>
      <c r="Q92" s="9" t="str">
        <f t="shared" si="8"/>
        <v>Portugal     27</v>
      </c>
    </row>
    <row r="93" spans="2:17" ht="12.75" x14ac:dyDescent="0.2">
      <c r="B93" s="56" t="s">
        <v>7</v>
      </c>
      <c r="C93" s="59">
        <v>1.2929039519289383</v>
      </c>
      <c r="D93" s="39" t="str">
        <f t="shared" si="9"/>
        <v/>
      </c>
      <c r="E93" s="40">
        <f t="shared" si="10"/>
        <v>1.2929039519289383</v>
      </c>
      <c r="F93" s="61" t="str">
        <f t="shared" si="11"/>
        <v/>
      </c>
      <c r="G93" s="62">
        <f t="shared" si="12"/>
        <v>0</v>
      </c>
      <c r="H93" s="86">
        <v>11.729354459655349</v>
      </c>
      <c r="I93" s="38" t="s">
        <v>16</v>
      </c>
      <c r="J93" s="42">
        <v>1.145790343191073</v>
      </c>
      <c r="K93" s="43">
        <v>1.7139176299527749E-2</v>
      </c>
      <c r="L93" s="55">
        <f t="shared" si="13"/>
        <v>-1</v>
      </c>
      <c r="M93" s="37">
        <v>1</v>
      </c>
      <c r="N93" s="45">
        <f t="shared" si="14"/>
        <v>1.2513377785692859</v>
      </c>
      <c r="O93" s="45">
        <f t="shared" si="15"/>
        <v>2.3107687916384633E-2</v>
      </c>
      <c r="P93" s="9">
        <f t="shared" si="7"/>
        <v>31.576416512309741</v>
      </c>
      <c r="Q93" s="9" t="str">
        <f t="shared" si="8"/>
        <v>Finland     32</v>
      </c>
    </row>
    <row r="94" spans="2:17" ht="12.75" x14ac:dyDescent="0.2">
      <c r="B94" s="57" t="s">
        <v>31</v>
      </c>
      <c r="C94" s="59">
        <v>1.3058498771602343</v>
      </c>
      <c r="D94" s="39">
        <f t="shared" si="9"/>
        <v>1.3058498771602343</v>
      </c>
      <c r="E94" s="40" t="str">
        <f t="shared" si="10"/>
        <v/>
      </c>
      <c r="F94" s="61" t="str">
        <f t="shared" si="11"/>
        <v/>
      </c>
      <c r="G94" s="62">
        <f t="shared" si="12"/>
        <v>1</v>
      </c>
      <c r="H94" s="86">
        <v>10.098245203060539</v>
      </c>
      <c r="I94" s="38" t="s">
        <v>15</v>
      </c>
      <c r="J94" s="42">
        <v>1.0807487072451549</v>
      </c>
      <c r="K94" s="43">
        <v>1.0845775216206248E-2</v>
      </c>
      <c r="L94" s="55">
        <f t="shared" si="13"/>
        <v>-1</v>
      </c>
      <c r="M94" s="37">
        <v>1</v>
      </c>
      <c r="N94" s="45">
        <f t="shared" si="14"/>
        <v>1.2533087372343137</v>
      </c>
      <c r="O94" s="45">
        <f t="shared" si="15"/>
        <v>2.3232397749623167E-2</v>
      </c>
      <c r="P94" s="9">
        <f t="shared" si="7"/>
        <v>29.485071219446361</v>
      </c>
      <c r="Q94" s="9" t="str">
        <f t="shared" si="8"/>
        <v>United States     29</v>
      </c>
    </row>
    <row r="95" spans="2:17" ht="12.75" x14ac:dyDescent="0.2">
      <c r="B95" s="56" t="s">
        <v>11</v>
      </c>
      <c r="C95" s="59">
        <v>1.3122797671437649</v>
      </c>
      <c r="D95" s="39">
        <f t="shared" si="9"/>
        <v>1.3122797671437649</v>
      </c>
      <c r="E95" s="40" t="str">
        <f t="shared" si="10"/>
        <v/>
      </c>
      <c r="F95" s="61" t="str">
        <f t="shared" si="11"/>
        <v/>
      </c>
      <c r="G95" s="62">
        <f t="shared" si="12"/>
        <v>1</v>
      </c>
      <c r="H95" s="86">
        <v>13.679832485951041</v>
      </c>
      <c r="I95" s="38" t="s">
        <v>14</v>
      </c>
      <c r="J95" s="42">
        <v>1.3302002448022661</v>
      </c>
      <c r="K95" s="43">
        <v>1.5975762570770057E-2</v>
      </c>
      <c r="L95" s="55">
        <f t="shared" si="13"/>
        <v>1</v>
      </c>
      <c r="M95" s="37">
        <v>1</v>
      </c>
      <c r="N95" s="45">
        <f t="shared" si="14"/>
        <v>1.2457495997325831</v>
      </c>
      <c r="O95" s="45">
        <f t="shared" si="15"/>
        <v>2.3130792744889085E-2</v>
      </c>
      <c r="P95" s="9">
        <f t="shared" si="7"/>
        <v>16.99566478684903</v>
      </c>
      <c r="Q95" s="9" t="str">
        <f t="shared" si="8"/>
        <v>Hungary     17</v>
      </c>
    </row>
    <row r="96" spans="2:17" ht="12.75" x14ac:dyDescent="0.2">
      <c r="B96" s="56" t="s">
        <v>18</v>
      </c>
      <c r="C96" s="59">
        <v>1.3216865402944042</v>
      </c>
      <c r="D96" s="39">
        <f t="shared" si="9"/>
        <v>1.3216865402944042</v>
      </c>
      <c r="E96" s="40" t="str">
        <f t="shared" si="10"/>
        <v/>
      </c>
      <c r="F96" s="61" t="str">
        <f t="shared" si="11"/>
        <v/>
      </c>
      <c r="G96" s="62">
        <f t="shared" si="12"/>
        <v>1</v>
      </c>
      <c r="H96" s="86">
        <v>27.79476571988674</v>
      </c>
      <c r="I96" s="38" t="s">
        <v>13</v>
      </c>
      <c r="J96" s="42">
        <v>1.5670803566306972</v>
      </c>
      <c r="K96" s="43">
        <v>1.7810345473404533E-2</v>
      </c>
      <c r="L96" s="55">
        <f t="shared" si="13"/>
        <v>1</v>
      </c>
      <c r="M96" s="37">
        <v>1</v>
      </c>
      <c r="N96" s="45">
        <f t="shared" si="14"/>
        <v>1.238571414525661</v>
      </c>
      <c r="O96" s="45">
        <f t="shared" si="15"/>
        <v>2.3094348310289128E-2</v>
      </c>
      <c r="P96" s="9">
        <f t="shared" si="7"/>
        <v>12.833447132087</v>
      </c>
      <c r="Q96" s="9" t="str">
        <f t="shared" si="8"/>
        <v>Luxembourg     13</v>
      </c>
    </row>
    <row r="97" spans="2:17" ht="12.75" x14ac:dyDescent="0.2">
      <c r="B97" s="56" t="s">
        <v>21</v>
      </c>
      <c r="C97" s="59">
        <v>1.3217598278749723</v>
      </c>
      <c r="D97" s="39">
        <f t="shared" si="9"/>
        <v>1.3217598278749723</v>
      </c>
      <c r="E97" s="40" t="str">
        <f t="shared" si="10"/>
        <v/>
      </c>
      <c r="F97" s="61" t="str">
        <f t="shared" si="11"/>
        <v/>
      </c>
      <c r="G97" s="62">
        <f t="shared" si="12"/>
        <v>1</v>
      </c>
      <c r="H97" s="86">
        <v>23.071205919220859</v>
      </c>
      <c r="I97" s="38" t="s">
        <v>12</v>
      </c>
      <c r="J97" s="42">
        <v>1.097905922540231</v>
      </c>
      <c r="K97" s="43">
        <v>1.965518187698748E-2</v>
      </c>
      <c r="L97" s="55">
        <f t="shared" si="13"/>
        <v>-1</v>
      </c>
      <c r="M97" s="37">
        <v>1</v>
      </c>
      <c r="N97" s="45">
        <f t="shared" si="14"/>
        <v>1.2527888216193115</v>
      </c>
      <c r="O97" s="45">
        <f t="shared" si="15"/>
        <v>2.305764210033627E-2</v>
      </c>
      <c r="P97" s="9">
        <f t="shared" si="7"/>
        <v>28.380162000847299</v>
      </c>
      <c r="Q97" s="9" t="str">
        <f t="shared" si="8"/>
        <v>Norway     28</v>
      </c>
    </row>
    <row r="98" spans="2:17" ht="12.75" x14ac:dyDescent="0.2">
      <c r="B98" s="56" t="s">
        <v>2</v>
      </c>
      <c r="C98" s="59">
        <v>1.322222676711059</v>
      </c>
      <c r="D98" s="39">
        <f t="shared" si="9"/>
        <v>1.322222676711059</v>
      </c>
      <c r="E98" s="40" t="str">
        <f t="shared" si="10"/>
        <v/>
      </c>
      <c r="F98" s="61" t="str">
        <f t="shared" si="11"/>
        <v/>
      </c>
      <c r="G98" s="62">
        <f t="shared" si="12"/>
        <v>1</v>
      </c>
      <c r="H98" s="86">
        <v>16.99566478684903</v>
      </c>
      <c r="I98" s="38" t="s">
        <v>11</v>
      </c>
      <c r="J98" s="42">
        <v>1.3122797671437649</v>
      </c>
      <c r="K98" s="43">
        <v>1.8002137990934565E-2</v>
      </c>
      <c r="L98" s="55">
        <f t="shared" si="13"/>
        <v>1</v>
      </c>
      <c r="M98" s="37">
        <v>1</v>
      </c>
      <c r="N98" s="45">
        <f t="shared" si="14"/>
        <v>1.2462926445101135</v>
      </c>
      <c r="O98" s="45">
        <f t="shared" si="15"/>
        <v>2.3090534984332722E-2</v>
      </c>
      <c r="P98" s="9">
        <f t="shared" si="7"/>
        <v>24.474564301351741</v>
      </c>
      <c r="Q98" s="9" t="str">
        <f t="shared" si="8"/>
        <v>Belgium     24</v>
      </c>
    </row>
    <row r="99" spans="2:17" ht="12.75" x14ac:dyDescent="0.2">
      <c r="B99" s="57" t="s">
        <v>51</v>
      </c>
      <c r="C99" s="59">
        <v>1.3282754968613031</v>
      </c>
      <c r="D99" s="39">
        <f t="shared" si="9"/>
        <v>1.3282754968613031</v>
      </c>
      <c r="E99" s="40" t="str">
        <f t="shared" si="10"/>
        <v/>
      </c>
      <c r="F99" s="61" t="str">
        <f t="shared" si="11"/>
        <v/>
      </c>
      <c r="G99" s="62">
        <f t="shared" si="12"/>
        <v>1</v>
      </c>
      <c r="H99" s="86">
        <v>19.531122851088121</v>
      </c>
      <c r="I99" s="38" t="s">
        <v>10</v>
      </c>
      <c r="J99" s="42">
        <v>1.282329781188609</v>
      </c>
      <c r="K99" s="43">
        <v>1.9268338734409259E-2</v>
      </c>
      <c r="L99" s="55">
        <f t="shared" si="13"/>
        <v>0</v>
      </c>
      <c r="M99" s="37">
        <v>1</v>
      </c>
      <c r="N99" s="45">
        <f t="shared" si="14"/>
        <v>1.247200219842088</v>
      </c>
      <c r="O99" s="45">
        <f t="shared" si="15"/>
        <v>2.3065343853712422E-2</v>
      </c>
      <c r="P99" s="9">
        <f t="shared" si="7"/>
        <v>13.608099244399151</v>
      </c>
      <c r="Q99" s="9" t="str">
        <f t="shared" si="8"/>
        <v>Jordan     14</v>
      </c>
    </row>
    <row r="100" spans="2:17" ht="12.75" x14ac:dyDescent="0.2">
      <c r="B100" s="56" t="s">
        <v>14</v>
      </c>
      <c r="C100" s="59">
        <v>1.3302002448022661</v>
      </c>
      <c r="D100" s="39">
        <f t="shared" si="9"/>
        <v>1.3302002448022661</v>
      </c>
      <c r="E100" s="40" t="str">
        <f t="shared" si="10"/>
        <v/>
      </c>
      <c r="F100" s="61" t="str">
        <f t="shared" si="11"/>
        <v/>
      </c>
      <c r="G100" s="62">
        <f t="shared" si="12"/>
        <v>1</v>
      </c>
      <c r="H100" s="86">
        <v>17.12163940703207</v>
      </c>
      <c r="I100" s="41" t="s">
        <v>9</v>
      </c>
      <c r="J100" s="42">
        <v>1.1138821515114261</v>
      </c>
      <c r="K100" s="43">
        <v>1.9727488173345027E-2</v>
      </c>
      <c r="L100" s="55">
        <f t="shared" si="13"/>
        <v>-1</v>
      </c>
      <c r="M100" s="37">
        <v>1</v>
      </c>
      <c r="N100" s="45">
        <f t="shared" si="14"/>
        <v>1.2523046934686692</v>
      </c>
      <c r="O100" s="45">
        <f t="shared" si="15"/>
        <v>2.3056202251473402E-2</v>
      </c>
      <c r="P100" s="9">
        <f t="shared" si="7"/>
        <v>13.679832485951041</v>
      </c>
      <c r="Q100" s="9" t="str">
        <f t="shared" si="8"/>
        <v>Israel     14</v>
      </c>
    </row>
    <row r="101" spans="2:17" ht="12.75" x14ac:dyDescent="0.2">
      <c r="B101" s="56" t="s">
        <v>45</v>
      </c>
      <c r="C101" s="59">
        <v>1.3432812667951719</v>
      </c>
      <c r="D101" s="39">
        <f t="shared" si="9"/>
        <v>1.3432812667951719</v>
      </c>
      <c r="E101" s="40" t="str">
        <f t="shared" si="10"/>
        <v/>
      </c>
      <c r="F101" s="61" t="str">
        <f t="shared" si="11"/>
        <v/>
      </c>
      <c r="G101" s="62">
        <f t="shared" si="12"/>
        <v>1</v>
      </c>
      <c r="H101" s="86">
        <v>18.911633921550081</v>
      </c>
      <c r="I101" s="41" t="s">
        <v>8</v>
      </c>
      <c r="J101" s="42">
        <v>1.194191548903401</v>
      </c>
      <c r="K101" s="43">
        <v>2.03224722733195E-2</v>
      </c>
      <c r="L101" s="55">
        <f t="shared" si="13"/>
        <v>0</v>
      </c>
      <c r="M101" s="37">
        <v>1</v>
      </c>
      <c r="N101" s="45">
        <f t="shared" si="14"/>
        <v>1.2498710753658819</v>
      </c>
      <c r="O101" s="45">
        <f t="shared" si="15"/>
        <v>2.304435080539961E-2</v>
      </c>
      <c r="P101" s="9">
        <f t="shared" si="7"/>
        <v>46.09353376994364</v>
      </c>
      <c r="Q101" s="9" t="str">
        <f t="shared" si="8"/>
        <v>Thailand     46</v>
      </c>
    </row>
    <row r="102" spans="2:17" ht="12.75" x14ac:dyDescent="0.2">
      <c r="B102" s="56" t="s">
        <v>53</v>
      </c>
      <c r="C102" s="59">
        <v>1.3729143426666903</v>
      </c>
      <c r="D102" s="39">
        <f t="shared" si="9"/>
        <v>1.3729143426666903</v>
      </c>
      <c r="E102" s="40" t="str">
        <f t="shared" si="10"/>
        <v/>
      </c>
      <c r="F102" s="61" t="str">
        <f t="shared" si="11"/>
        <v/>
      </c>
      <c r="G102" s="62">
        <f t="shared" si="12"/>
        <v>1</v>
      </c>
      <c r="H102" s="86">
        <v>31.576416512309741</v>
      </c>
      <c r="I102" s="41" t="s">
        <v>7</v>
      </c>
      <c r="J102" s="42">
        <v>1.2929039519289383</v>
      </c>
      <c r="K102" s="43">
        <v>1.6259744769066574E-2</v>
      </c>
      <c r="L102" s="55">
        <f t="shared" si="13"/>
        <v>0</v>
      </c>
      <c r="M102" s="37">
        <v>1</v>
      </c>
      <c r="N102" s="45">
        <f t="shared" si="14"/>
        <v>1.2468797904257143</v>
      </c>
      <c r="O102" s="45">
        <f t="shared" si="15"/>
        <v>2.3125155126798899E-2</v>
      </c>
      <c r="P102" s="9">
        <f t="shared" si="7"/>
        <v>12.91136165506102</v>
      </c>
      <c r="Q102" s="9" t="str">
        <f t="shared" si="8"/>
        <v>United Arab Emirates     13</v>
      </c>
    </row>
    <row r="103" spans="2:17" ht="12.75" x14ac:dyDescent="0.2">
      <c r="B103" s="57" t="s">
        <v>0</v>
      </c>
      <c r="C103" s="59">
        <v>1.3809591143222291</v>
      </c>
      <c r="D103" s="39">
        <f t="shared" si="9"/>
        <v>1.3809591143222291</v>
      </c>
      <c r="E103" s="40" t="str">
        <f t="shared" si="10"/>
        <v/>
      </c>
      <c r="F103" s="61" t="str">
        <f t="shared" si="11"/>
        <v/>
      </c>
      <c r="G103" s="62">
        <f t="shared" si="12"/>
        <v>1</v>
      </c>
      <c r="H103" s="86">
        <v>14.338729361655639</v>
      </c>
      <c r="I103" s="38" t="s">
        <v>6</v>
      </c>
      <c r="J103" s="42">
        <v>1.220597458278514</v>
      </c>
      <c r="K103" s="43">
        <v>1.8583041524569209E-2</v>
      </c>
      <c r="L103" s="55">
        <f t="shared" si="13"/>
        <v>0</v>
      </c>
      <c r="M103" s="37">
        <v>1</v>
      </c>
      <c r="N103" s="45">
        <f t="shared" si="14"/>
        <v>1.249070896293909</v>
      </c>
      <c r="O103" s="45">
        <f t="shared" si="15"/>
        <v>2.3078981291581133E-2</v>
      </c>
      <c r="P103" s="9">
        <f t="shared" si="7"/>
        <v>35.12453127517793</v>
      </c>
      <c r="Q103" s="9" t="str">
        <f t="shared" si="8"/>
        <v>Australia     35</v>
      </c>
    </row>
    <row r="104" spans="2:17" ht="12.75" x14ac:dyDescent="0.2">
      <c r="B104" s="56" t="s">
        <v>55</v>
      </c>
      <c r="C104" s="59">
        <v>1.4051902792383351</v>
      </c>
      <c r="D104" s="39">
        <f t="shared" si="9"/>
        <v>1.4051902792383351</v>
      </c>
      <c r="E104" s="40" t="str">
        <f t="shared" si="10"/>
        <v/>
      </c>
      <c r="F104" s="61" t="str">
        <f t="shared" si="11"/>
        <v/>
      </c>
      <c r="G104" s="62">
        <f t="shared" si="12"/>
        <v>1</v>
      </c>
      <c r="H104" s="86">
        <v>28.486486559239779</v>
      </c>
      <c r="I104" s="38" t="s">
        <v>5</v>
      </c>
      <c r="J104" s="42">
        <v>1.076841943704971</v>
      </c>
      <c r="K104" s="43">
        <v>1.945724707109946E-2</v>
      </c>
      <c r="L104" s="55">
        <f t="shared" si="13"/>
        <v>-1</v>
      </c>
      <c r="M104" s="37">
        <v>1</v>
      </c>
      <c r="N104" s="45">
        <f t="shared" si="14"/>
        <v>1.2534271240082586</v>
      </c>
      <c r="O104" s="45">
        <f t="shared" si="15"/>
        <v>2.3061583153439029E-2</v>
      </c>
      <c r="P104" s="9">
        <f t="shared" si="7"/>
        <v>21.80337440757128</v>
      </c>
      <c r="Q104" s="9" t="str">
        <f t="shared" si="8"/>
        <v>Chile     22</v>
      </c>
    </row>
    <row r="105" spans="2:17" ht="12.75" x14ac:dyDescent="0.2">
      <c r="B105" s="56" t="s">
        <v>20</v>
      </c>
      <c r="C105" s="59">
        <v>1.428026742022646</v>
      </c>
      <c r="D105" s="39">
        <f t="shared" si="9"/>
        <v>1.428026742022646</v>
      </c>
      <c r="E105" s="40" t="str">
        <f t="shared" si="10"/>
        <v/>
      </c>
      <c r="F105" s="61" t="str">
        <f t="shared" si="11"/>
        <v/>
      </c>
      <c r="G105" s="62">
        <f t="shared" si="12"/>
        <v>1</v>
      </c>
      <c r="H105" s="86">
        <v>24.86025662203518</v>
      </c>
      <c r="I105" s="38" t="s">
        <v>4</v>
      </c>
      <c r="J105" s="42">
        <v>1.2172798907698041</v>
      </c>
      <c r="K105" s="43">
        <v>1.8725350241620344E-2</v>
      </c>
      <c r="L105" s="55">
        <f t="shared" si="13"/>
        <v>0</v>
      </c>
      <c r="M105" s="37">
        <v>1</v>
      </c>
      <c r="N105" s="45">
        <f t="shared" si="14"/>
        <v>1.2491714286426578</v>
      </c>
      <c r="O105" s="45">
        <f t="shared" si="15"/>
        <v>2.3076150006289011E-2</v>
      </c>
      <c r="P105" s="9">
        <f t="shared" si="7"/>
        <v>35.453127782458942</v>
      </c>
      <c r="Q105" s="9" t="str">
        <f t="shared" si="8"/>
        <v>New Zealand     35</v>
      </c>
    </row>
    <row r="106" spans="2:17" ht="12.75" x14ac:dyDescent="0.2">
      <c r="B106" s="57" t="s">
        <v>34</v>
      </c>
      <c r="C106" s="59">
        <v>1.4379321772492633</v>
      </c>
      <c r="D106" s="39">
        <f t="shared" si="9"/>
        <v>1.4379321772492633</v>
      </c>
      <c r="E106" s="40" t="str">
        <f t="shared" si="10"/>
        <v/>
      </c>
      <c r="F106" s="61" t="str">
        <f t="shared" si="11"/>
        <v/>
      </c>
      <c r="G106" s="62">
        <f t="shared" si="12"/>
        <v>1</v>
      </c>
      <c r="H106" s="86">
        <v>21.80337440757128</v>
      </c>
      <c r="I106" s="41" t="s">
        <v>55</v>
      </c>
      <c r="J106" s="42">
        <v>1.4051902792383351</v>
      </c>
      <c r="K106" s="43">
        <v>2.0906376073518286E-2</v>
      </c>
      <c r="L106" s="55">
        <f t="shared" si="13"/>
        <v>1</v>
      </c>
      <c r="M106" s="37">
        <v>1</v>
      </c>
      <c r="N106" s="45">
        <f t="shared" si="14"/>
        <v>1.2434771744466417</v>
      </c>
      <c r="O106" s="45">
        <f t="shared" si="15"/>
        <v>2.3032714138178867E-2</v>
      </c>
      <c r="P106" s="9">
        <f t="shared" si="7"/>
        <v>23.23500400919777</v>
      </c>
      <c r="Q106" s="9" t="str">
        <f t="shared" si="8"/>
        <v>Indonesia     23</v>
      </c>
    </row>
    <row r="107" spans="2:17" ht="12.75" x14ac:dyDescent="0.2">
      <c r="B107" s="57" t="s">
        <v>26</v>
      </c>
      <c r="C107" s="59">
        <v>1.4443923642208043</v>
      </c>
      <c r="D107" s="39">
        <f t="shared" si="9"/>
        <v>1.4443923642208043</v>
      </c>
      <c r="E107" s="40" t="str">
        <f t="shared" si="10"/>
        <v/>
      </c>
      <c r="F107" s="61" t="str">
        <f t="shared" si="11"/>
        <v/>
      </c>
      <c r="G107" s="62">
        <f t="shared" si="12"/>
        <v>1</v>
      </c>
      <c r="H107" s="86">
        <v>25.874063908231381</v>
      </c>
      <c r="I107" s="38" t="s">
        <v>3</v>
      </c>
      <c r="J107" s="42">
        <v>1.2681345146519882</v>
      </c>
      <c r="K107" s="43">
        <v>1.1615082412193719E-2</v>
      </c>
      <c r="L107" s="55">
        <f t="shared" si="13"/>
        <v>0</v>
      </c>
      <c r="M107" s="37">
        <v>1</v>
      </c>
      <c r="N107" s="45">
        <f t="shared" si="14"/>
        <v>1.2476303794341066</v>
      </c>
      <c r="O107" s="45">
        <f t="shared" si="15"/>
        <v>2.3217189120849472E-2</v>
      </c>
      <c r="P107" s="9">
        <f t="shared" si="7"/>
        <v>19.447587639754019</v>
      </c>
      <c r="Q107" s="9" t="str">
        <f t="shared" si="8"/>
        <v>Spain     19</v>
      </c>
    </row>
    <row r="108" spans="2:17" ht="12.75" x14ac:dyDescent="0.2">
      <c r="B108" s="57" t="s">
        <v>19</v>
      </c>
      <c r="C108" s="59">
        <v>1.4540674940986251</v>
      </c>
      <c r="D108" s="39">
        <f t="shared" si="9"/>
        <v>1.4540674940986251</v>
      </c>
      <c r="E108" s="40" t="str">
        <f t="shared" si="10"/>
        <v/>
      </c>
      <c r="F108" s="61" t="str">
        <f t="shared" si="11"/>
        <v/>
      </c>
      <c r="G108" s="62">
        <f t="shared" si="12"/>
        <v>1</v>
      </c>
      <c r="H108" s="86">
        <v>24.474564301351741</v>
      </c>
      <c r="I108" s="46" t="s">
        <v>2</v>
      </c>
      <c r="J108" s="42">
        <v>1.322222676711059</v>
      </c>
      <c r="K108" s="43">
        <v>1.7681261260024742E-2</v>
      </c>
      <c r="L108" s="55">
        <f t="shared" si="13"/>
        <v>1</v>
      </c>
      <c r="M108" s="37">
        <v>1</v>
      </c>
      <c r="N108" s="45">
        <f t="shared" si="14"/>
        <v>1.2459913442201955</v>
      </c>
      <c r="O108" s="45">
        <f t="shared" si="15"/>
        <v>2.3096914480253784E-2</v>
      </c>
      <c r="P108" s="9">
        <f t="shared" si="7"/>
        <v>21.959126938113751</v>
      </c>
      <c r="Q108" s="9" t="str">
        <f t="shared" si="8"/>
        <v>Netherlands     22</v>
      </c>
    </row>
    <row r="109" spans="2:17" ht="12.75" x14ac:dyDescent="0.2">
      <c r="B109" s="57" t="s">
        <v>30</v>
      </c>
      <c r="C109" s="59">
        <v>1.4923416672347931</v>
      </c>
      <c r="D109" s="39">
        <f t="shared" si="9"/>
        <v>1.4923416672347931</v>
      </c>
      <c r="E109" s="40" t="str">
        <f t="shared" si="10"/>
        <v/>
      </c>
      <c r="F109" s="61" t="str">
        <f t="shared" si="11"/>
        <v/>
      </c>
      <c r="G109" s="62">
        <f t="shared" si="12"/>
        <v>1</v>
      </c>
      <c r="H109" s="86">
        <v>12.934513518252739</v>
      </c>
      <c r="I109" s="38" t="s">
        <v>1</v>
      </c>
      <c r="J109" s="42">
        <v>1.288384801707988</v>
      </c>
      <c r="K109" s="43">
        <v>2.2921692312979733E-2</v>
      </c>
      <c r="L109" s="55">
        <f t="shared" si="13"/>
        <v>0</v>
      </c>
      <c r="M109" s="37">
        <v>1</v>
      </c>
      <c r="N109" s="45">
        <f t="shared" si="14"/>
        <v>1.2470167343718035</v>
      </c>
      <c r="O109" s="45">
        <f t="shared" si="15"/>
        <v>2.2992505491592811E-2</v>
      </c>
      <c r="P109" s="9">
        <f t="shared" si="7"/>
        <v>37.394284974062288</v>
      </c>
      <c r="Q109" s="9" t="str">
        <f t="shared" si="8"/>
        <v>United Kingdom     37</v>
      </c>
    </row>
    <row r="110" spans="2:17" ht="12.75" x14ac:dyDescent="0.2">
      <c r="B110" s="56" t="s">
        <v>13</v>
      </c>
      <c r="C110" s="59">
        <v>1.5670803566306972</v>
      </c>
      <c r="D110" s="39">
        <f t="shared" si="9"/>
        <v>1.5670803566306972</v>
      </c>
      <c r="E110" s="40" t="str">
        <f t="shared" si="10"/>
        <v/>
      </c>
      <c r="F110" s="61" t="str">
        <f t="shared" si="11"/>
        <v/>
      </c>
      <c r="G110" s="62">
        <f t="shared" si="12"/>
        <v>1</v>
      </c>
      <c r="H110" s="86">
        <v>35.12453127517793</v>
      </c>
      <c r="I110" s="38" t="s">
        <v>0</v>
      </c>
      <c r="J110" s="42">
        <v>1.3809591143222291</v>
      </c>
      <c r="K110" s="43">
        <v>1.1628538174183559E-2</v>
      </c>
      <c r="L110" s="55">
        <f t="shared" si="13"/>
        <v>1</v>
      </c>
      <c r="M110" s="37">
        <v>1</v>
      </c>
      <c r="N110" s="45">
        <f t="shared" si="14"/>
        <v>1.2442114521713721</v>
      </c>
      <c r="O110" s="45">
        <f t="shared" si="15"/>
        <v>2.321692302183205E-2</v>
      </c>
      <c r="P110" s="9">
        <f t="shared" si="7"/>
        <v>27.79476571988674</v>
      </c>
      <c r="Q110" s="9" t="str">
        <f t="shared" si="8"/>
        <v>Ireland     28</v>
      </c>
    </row>
    <row r="111" spans="2:17" ht="13.5" thickBot="1" x14ac:dyDescent="0.25">
      <c r="B111" s="64" t="s">
        <v>52</v>
      </c>
      <c r="C111" s="65">
        <v>1.6281547505932772</v>
      </c>
      <c r="D111" s="66">
        <f t="shared" ref="D111" si="16">IF($G111=1,C111,"")</f>
        <v>1.6281547505932772</v>
      </c>
      <c r="E111" s="67" t="str">
        <f t="shared" si="10"/>
        <v/>
      </c>
      <c r="F111" s="68" t="str">
        <f t="shared" si="11"/>
        <v/>
      </c>
      <c r="G111" s="69">
        <f t="shared" si="12"/>
        <v>1</v>
      </c>
      <c r="H111" s="86"/>
      <c r="I111" s="47"/>
      <c r="J111" s="42"/>
      <c r="K111" s="43"/>
      <c r="L111" s="44"/>
      <c r="M111" s="37"/>
      <c r="N111" s="45"/>
      <c r="O111" s="45"/>
      <c r="P111" s="9">
        <f t="shared" si="7"/>
        <v>22.535958276606578</v>
      </c>
      <c r="Q111" s="9" t="str">
        <f t="shared" si="8"/>
        <v>Uruguay     23</v>
      </c>
    </row>
    <row r="112" spans="2:17" ht="12.75" x14ac:dyDescent="0.2">
      <c r="B112" s="47"/>
      <c r="C112" s="48"/>
      <c r="D112" s="39"/>
      <c r="E112" s="40"/>
      <c r="F112" s="40"/>
      <c r="G112" s="49"/>
      <c r="H112" s="86">
        <v>21.019130448926031</v>
      </c>
      <c r="I112" s="52" t="s">
        <v>49</v>
      </c>
      <c r="J112" s="42">
        <v>1.2482334422346331</v>
      </c>
      <c r="K112" s="43">
        <v>3.0795531616307002E-3</v>
      </c>
      <c r="L112" s="55">
        <v>0</v>
      </c>
      <c r="M112" s="37"/>
      <c r="N112" s="45"/>
      <c r="O112" s="45"/>
      <c r="P112" s="9" t="e">
        <f t="shared" ref="P112" si="17">INDEX(H$47:H$112,MATCH($B112,$I$47:$I$112,0))</f>
        <v>#N/A</v>
      </c>
    </row>
    <row r="113" spans="2:15" ht="12.75" x14ac:dyDescent="0.2">
      <c r="B113" s="50"/>
      <c r="C113" s="50"/>
      <c r="D113" s="51"/>
      <c r="E113" s="36"/>
      <c r="F113" s="50"/>
      <c r="G113" s="50"/>
      <c r="H113" s="35"/>
      <c r="I113" s="52"/>
      <c r="J113" s="42"/>
      <c r="K113" s="54"/>
      <c r="L113" s="35"/>
      <c r="M113" s="50"/>
      <c r="N113" s="50"/>
      <c r="O113" s="50"/>
    </row>
    <row r="114" spans="2:15" ht="12.75" x14ac:dyDescent="0.2">
      <c r="B114" s="52"/>
      <c r="C114" s="52"/>
      <c r="D114" s="53"/>
      <c r="E114" s="53"/>
      <c r="F114" s="53"/>
      <c r="G114" s="50"/>
      <c r="H114" s="35"/>
      <c r="I114" s="35"/>
      <c r="J114" s="35"/>
      <c r="K114" s="35"/>
      <c r="L114" s="35"/>
      <c r="M114" s="35"/>
      <c r="N114" s="50"/>
      <c r="O114" s="50"/>
    </row>
  </sheetData>
  <mergeCells count="8">
    <mergeCell ref="A34:Q34"/>
    <mergeCell ref="L45:O45"/>
    <mergeCell ref="C45:F45"/>
    <mergeCell ref="G45:G46"/>
    <mergeCell ref="I45:I46"/>
    <mergeCell ref="B45:B46"/>
    <mergeCell ref="J45:K45"/>
    <mergeCell ref="H45:H46"/>
  </mergeCells>
  <conditionalFormatting sqref="J113">
    <cfRule type="expression" dxfId="12" priority="1" stopIfTrue="1">
      <formula>ABS(J113/K113)&gt;1.96</formula>
    </cfRule>
  </conditionalFormatting>
  <conditionalFormatting sqref="J113">
    <cfRule type="expression" dxfId="11" priority="2" stopIfTrue="1">
      <formula>ABS(J113/L113)&gt;1.96</formula>
    </cfRule>
  </conditionalFormatting>
  <pageMargins left="0.7" right="0.7" top="0.75" bottom="0.75" header="0.3" footer="0.3"/>
  <pageSetup paperSize="9" scale="54" orientation="portrait" r:id="rId1"/>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topLeftCell="A40" zoomScaleNormal="100" zoomScaleSheetLayoutView="100" workbookViewId="0"/>
  </sheetViews>
  <sheetFormatPr defaultColWidth="9.109375" defaultRowHeight="13.2" x14ac:dyDescent="0.25"/>
  <cols>
    <col min="1" max="13" width="9.44140625" style="9" customWidth="1"/>
    <col min="14" max="18" width="9.109375" style="9"/>
    <col min="19" max="19" width="9.44140625" style="9" customWidth="1"/>
    <col min="20" max="31" width="9.33203125" style="9" customWidth="1"/>
    <col min="32" max="16384" width="9.109375" style="9"/>
  </cols>
  <sheetData>
    <row r="1" spans="1:17" ht="12.75" x14ac:dyDescent="0.2">
      <c r="A1" s="9" t="s">
        <v>98</v>
      </c>
      <c r="M1" s="26"/>
      <c r="O1" s="26"/>
      <c r="Q1" s="26"/>
    </row>
    <row r="2" spans="1:17" ht="12.75" x14ac:dyDescent="0.2">
      <c r="A2" s="77" t="s">
        <v>96</v>
      </c>
      <c r="K2" s="26"/>
      <c r="M2" s="26"/>
    </row>
    <row r="3" spans="1:17" ht="12.75" x14ac:dyDescent="0.2">
      <c r="A3" s="8"/>
      <c r="M3" s="26"/>
    </row>
    <row r="7" spans="1:17" ht="12.9" customHeight="1" x14ac:dyDescent="0.2"/>
    <row r="8" spans="1:17" ht="12.9" customHeight="1" x14ac:dyDescent="0.2"/>
    <row r="9" spans="1:17" ht="12.9" customHeight="1" x14ac:dyDescent="0.2">
      <c r="B9" s="7"/>
    </row>
    <row r="10" spans="1:17" ht="12.9" customHeight="1" x14ac:dyDescent="0.2">
      <c r="B10" s="7"/>
    </row>
    <row r="11" spans="1:17" ht="12.9" customHeight="1" x14ac:dyDescent="0.2">
      <c r="B11" s="7"/>
    </row>
    <row r="12" spans="1:17" ht="12.9" customHeight="1" x14ac:dyDescent="0.2">
      <c r="B12" s="7"/>
    </row>
    <row r="13" spans="1:17" ht="12.9" customHeight="1" x14ac:dyDescent="0.2">
      <c r="B13" s="7"/>
    </row>
    <row r="14" spans="1:17" ht="12.9" customHeight="1" x14ac:dyDescent="0.2">
      <c r="B14" s="7"/>
    </row>
    <row r="15" spans="1:17" ht="12.9" customHeight="1" x14ac:dyDescent="0.2">
      <c r="B15" s="7"/>
    </row>
    <row r="16" spans="1:17" ht="12.9" customHeight="1" x14ac:dyDescent="0.2">
      <c r="B16" s="7"/>
    </row>
    <row r="17" spans="2:5" ht="12.9" customHeight="1" x14ac:dyDescent="0.2">
      <c r="B17" s="7"/>
    </row>
    <row r="18" spans="2:5" ht="12.9" customHeight="1" x14ac:dyDescent="0.2">
      <c r="B18" s="7"/>
    </row>
    <row r="19" spans="2:5" ht="12.9" customHeight="1" x14ac:dyDescent="0.2">
      <c r="B19" s="7"/>
    </row>
    <row r="20" spans="2:5" ht="12.9" customHeight="1" x14ac:dyDescent="0.2">
      <c r="B20" s="7"/>
    </row>
    <row r="21" spans="2:5" ht="12.9" customHeight="1" x14ac:dyDescent="0.2">
      <c r="B21" s="7"/>
    </row>
    <row r="22" spans="2:5" ht="12.9" customHeight="1" x14ac:dyDescent="0.2">
      <c r="B22" s="7"/>
    </row>
    <row r="23" spans="2:5" ht="12.9" customHeight="1" x14ac:dyDescent="0.2">
      <c r="B23" s="7"/>
    </row>
    <row r="24" spans="2:5" ht="12.9" customHeight="1" x14ac:dyDescent="0.2">
      <c r="B24" s="7"/>
    </row>
    <row r="25" spans="2:5" ht="12.9" customHeight="1" x14ac:dyDescent="0.2">
      <c r="B25" s="7"/>
    </row>
    <row r="26" spans="2:5" ht="12.9" customHeight="1" x14ac:dyDescent="0.2"/>
    <row r="30" spans="2:5" ht="12.75" x14ac:dyDescent="0.2">
      <c r="C30" s="83"/>
      <c r="D30" s="83"/>
      <c r="E30" s="83"/>
    </row>
    <row r="31" spans="2:5" ht="12.75" x14ac:dyDescent="0.2">
      <c r="C31" s="83"/>
      <c r="D31" s="83"/>
      <c r="E31" s="83"/>
    </row>
    <row r="42" spans="1:21" ht="12.75" x14ac:dyDescent="0.2">
      <c r="A42" s="9" t="s">
        <v>109</v>
      </c>
    </row>
    <row r="43" spans="1:21" ht="12.75" x14ac:dyDescent="0.2">
      <c r="A43" s="9" t="s">
        <v>80</v>
      </c>
    </row>
    <row r="44" spans="1:21" ht="12.75" x14ac:dyDescent="0.2">
      <c r="T44" s="1"/>
      <c r="U44" s="1"/>
    </row>
    <row r="45" spans="1:21" ht="12.75" x14ac:dyDescent="0.2">
      <c r="T45" s="10"/>
      <c r="U45" s="10"/>
    </row>
    <row r="46" spans="1:21" ht="12.75" x14ac:dyDescent="0.2">
      <c r="R46" s="19"/>
      <c r="S46" s="19"/>
      <c r="T46" s="12"/>
      <c r="U46" s="12"/>
    </row>
    <row r="47" spans="1:21" ht="12.75" x14ac:dyDescent="0.2">
      <c r="R47" s="19"/>
      <c r="S47" s="19"/>
      <c r="T47" s="12"/>
      <c r="U47" s="12"/>
    </row>
    <row r="48" spans="1:21" ht="12.75" x14ac:dyDescent="0.2">
      <c r="R48" s="19"/>
      <c r="S48" s="20"/>
      <c r="T48" s="14"/>
      <c r="U48" s="14"/>
    </row>
    <row r="49" spans="1:23" ht="12.75" x14ac:dyDescent="0.2">
      <c r="T49" s="19"/>
      <c r="U49" s="20"/>
      <c r="V49" s="12"/>
      <c r="W49" s="19"/>
    </row>
    <row r="50" spans="1:23" ht="12.75" x14ac:dyDescent="0.2">
      <c r="T50" s="19"/>
      <c r="U50" s="20"/>
      <c r="V50" s="12"/>
      <c r="W50" s="19"/>
    </row>
    <row r="51" spans="1:23" ht="12.75" x14ac:dyDescent="0.2">
      <c r="R51" s="19"/>
      <c r="S51" s="20"/>
      <c r="T51" s="12"/>
      <c r="U51" s="19"/>
    </row>
    <row r="52" spans="1:23" ht="12.75" x14ac:dyDescent="0.2">
      <c r="A52" s="9" t="str">
        <f>"Data_"&amp;A1</f>
        <v>Data_Figure 2</v>
      </c>
      <c r="R52" s="19"/>
      <c r="S52" s="20"/>
      <c r="T52" s="12"/>
      <c r="U52" s="19"/>
    </row>
    <row r="53" spans="1:23" ht="12.75" x14ac:dyDescent="0.2">
      <c r="T53" s="19"/>
      <c r="U53" s="20"/>
      <c r="V53" s="12"/>
      <c r="W53" s="19"/>
    </row>
    <row r="54" spans="1:23" ht="24" customHeight="1" x14ac:dyDescent="0.2">
      <c r="F54" s="106" t="s">
        <v>49</v>
      </c>
      <c r="G54" s="106"/>
      <c r="H54" s="107" t="s">
        <v>78</v>
      </c>
      <c r="I54" s="107"/>
      <c r="J54" s="107"/>
      <c r="K54" s="107" t="s">
        <v>79</v>
      </c>
      <c r="L54" s="107"/>
      <c r="M54" s="107"/>
      <c r="T54" s="19"/>
      <c r="U54" s="19"/>
      <c r="V54" s="19"/>
      <c r="W54" s="19"/>
    </row>
    <row r="55" spans="1:23" ht="12" customHeight="1" x14ac:dyDescent="0.2">
      <c r="F55" s="81" t="s">
        <v>77</v>
      </c>
      <c r="G55" s="81" t="s">
        <v>46</v>
      </c>
      <c r="H55" s="81" t="s">
        <v>77</v>
      </c>
      <c r="I55" s="81" t="s">
        <v>46</v>
      </c>
      <c r="J55" s="79" t="s">
        <v>47</v>
      </c>
      <c r="K55" s="81" t="s">
        <v>77</v>
      </c>
      <c r="L55" s="81" t="s">
        <v>46</v>
      </c>
      <c r="M55" s="81" t="s">
        <v>47</v>
      </c>
      <c r="V55" s="21"/>
    </row>
    <row r="56" spans="1:23" ht="12" customHeight="1" x14ac:dyDescent="0.2">
      <c r="A56" s="25" t="s">
        <v>72</v>
      </c>
      <c r="B56" s="5"/>
      <c r="C56" s="5"/>
      <c r="D56" s="5"/>
      <c r="E56" s="5"/>
      <c r="F56" s="7">
        <v>-0.10122831615183669</v>
      </c>
      <c r="G56" s="78">
        <v>4.3535910227648997E-3</v>
      </c>
      <c r="H56" s="7">
        <v>-0.32018035636550962</v>
      </c>
      <c r="I56" s="78">
        <v>2.2721979894479195E-2</v>
      </c>
      <c r="J56" s="27" t="s">
        <v>81</v>
      </c>
      <c r="K56" s="7">
        <v>5.7389515575662298E-2</v>
      </c>
      <c r="L56" s="78">
        <v>2.6604384150097839E-2</v>
      </c>
      <c r="M56" s="10" t="s">
        <v>34</v>
      </c>
      <c r="N56" s="7"/>
    </row>
    <row r="57" spans="1:23" ht="12" customHeight="1" x14ac:dyDescent="0.2">
      <c r="A57" s="25" t="s">
        <v>93</v>
      </c>
      <c r="B57" s="5"/>
      <c r="C57" s="5"/>
      <c r="D57" s="5"/>
      <c r="E57" s="5"/>
      <c r="F57" s="7">
        <v>-9.6194024048986707E-2</v>
      </c>
      <c r="G57" s="78">
        <v>4.4169318234397997E-3</v>
      </c>
      <c r="H57" s="7">
        <v>-0.29368340819592209</v>
      </c>
      <c r="I57" s="78">
        <v>2.4770319195276454E-2</v>
      </c>
      <c r="J57" s="27" t="s">
        <v>81</v>
      </c>
      <c r="K57" s="7">
        <v>3.8308432682209903E-2</v>
      </c>
      <c r="L57" s="78">
        <v>2.7835208276267995E-2</v>
      </c>
      <c r="M57" s="10" t="s">
        <v>34</v>
      </c>
      <c r="N57" s="7"/>
    </row>
    <row r="58" spans="1:23" ht="12" customHeight="1" x14ac:dyDescent="0.2">
      <c r="A58" s="25" t="s">
        <v>69</v>
      </c>
      <c r="B58" s="5"/>
      <c r="C58" s="5"/>
      <c r="D58" s="5"/>
      <c r="E58" s="5"/>
      <c r="F58" s="7">
        <v>-7.8002725754803798E-2</v>
      </c>
      <c r="G58" s="78">
        <v>4.5084020946180997E-3</v>
      </c>
      <c r="H58" s="7">
        <v>-0.29159767766334688</v>
      </c>
      <c r="I58" s="78">
        <v>2.2524481626423402E-2</v>
      </c>
      <c r="J58" s="27" t="s">
        <v>81</v>
      </c>
      <c r="K58" s="7">
        <v>8.9332301698780106E-2</v>
      </c>
      <c r="L58" s="78">
        <v>2.9234588584856506E-2</v>
      </c>
      <c r="M58" s="10" t="s">
        <v>34</v>
      </c>
      <c r="N58" s="7"/>
    </row>
    <row r="59" spans="1:23" ht="12" customHeight="1" x14ac:dyDescent="0.2">
      <c r="A59" s="25" t="s">
        <v>110</v>
      </c>
      <c r="B59" s="5"/>
      <c r="C59" s="5"/>
      <c r="D59" s="5"/>
      <c r="E59" s="5"/>
      <c r="F59" s="7">
        <v>-6.0428332236832201E-2</v>
      </c>
      <c r="G59" s="78">
        <v>3.0478025983514999E-3</v>
      </c>
      <c r="H59" s="7">
        <v>-0.15787569247213129</v>
      </c>
      <c r="I59" s="78">
        <v>7.1398271818628109E-2</v>
      </c>
      <c r="J59" s="7" t="s">
        <v>67</v>
      </c>
      <c r="K59" s="7">
        <v>1.7821092788263E-2</v>
      </c>
      <c r="L59" s="78">
        <v>2.2552447147075758E-2</v>
      </c>
      <c r="M59" s="10" t="s">
        <v>58</v>
      </c>
      <c r="N59" s="7"/>
    </row>
    <row r="60" spans="1:23" ht="12" customHeight="1" x14ac:dyDescent="0.2">
      <c r="A60" s="5" t="s">
        <v>71</v>
      </c>
      <c r="B60" s="5"/>
      <c r="C60" s="5"/>
      <c r="D60" s="5"/>
      <c r="E60" s="5"/>
      <c r="F60" s="7">
        <v>-5.7689435742610103E-2</v>
      </c>
      <c r="G60" s="78">
        <v>4.4083771695841998E-3</v>
      </c>
      <c r="H60" s="7">
        <v>-0.31534065660857469</v>
      </c>
      <c r="I60" s="78">
        <v>7.8465492489564359E-2</v>
      </c>
      <c r="J60" s="7" t="s">
        <v>67</v>
      </c>
      <c r="K60" s="7">
        <v>7.7868311568565093E-2</v>
      </c>
      <c r="L60" s="78">
        <v>2.9208784764656687E-2</v>
      </c>
      <c r="M60" s="10" t="s">
        <v>34</v>
      </c>
      <c r="N60" s="7"/>
    </row>
    <row r="61" spans="1:23" ht="12" customHeight="1" x14ac:dyDescent="0.2">
      <c r="A61" s="5" t="s">
        <v>107</v>
      </c>
      <c r="B61" s="5"/>
      <c r="C61" s="5"/>
      <c r="D61" s="5"/>
      <c r="E61" s="5"/>
      <c r="F61" s="7">
        <v>-5.6660544136132397E-2</v>
      </c>
      <c r="G61" s="78">
        <v>4.4328056081868999E-3</v>
      </c>
      <c r="H61" s="7">
        <v>-0.21094361892651509</v>
      </c>
      <c r="I61" s="78">
        <v>9.2035274138088527E-2</v>
      </c>
      <c r="J61" s="7" t="s">
        <v>67</v>
      </c>
      <c r="K61" s="7">
        <v>0.1135254647969168</v>
      </c>
      <c r="L61" s="78">
        <v>2.5264500692427035E-2</v>
      </c>
      <c r="M61" s="10" t="s">
        <v>34</v>
      </c>
      <c r="N61" s="7"/>
    </row>
    <row r="62" spans="1:23" ht="12" customHeight="1" x14ac:dyDescent="0.2">
      <c r="A62" s="25" t="s">
        <v>70</v>
      </c>
      <c r="B62" s="5"/>
      <c r="C62" s="5"/>
      <c r="D62" s="5"/>
      <c r="E62" s="5"/>
      <c r="F62" s="7">
        <v>-5.2164136542443902E-2</v>
      </c>
      <c r="G62" s="78">
        <v>4.3842180360323E-3</v>
      </c>
      <c r="H62" s="7">
        <v>-0.20910276816912279</v>
      </c>
      <c r="I62" s="78">
        <v>2.3549397333168555E-2</v>
      </c>
      <c r="J62" s="27" t="s">
        <v>81</v>
      </c>
      <c r="K62" s="7">
        <v>9.8858240877769302E-2</v>
      </c>
      <c r="L62" s="78">
        <v>3.0468469816992819E-2</v>
      </c>
      <c r="M62" s="10" t="s">
        <v>34</v>
      </c>
      <c r="N62" s="7"/>
    </row>
    <row r="63" spans="1:23" ht="12" customHeight="1" x14ac:dyDescent="0.25">
      <c r="A63" s="25" t="s">
        <v>83</v>
      </c>
      <c r="B63" s="5"/>
      <c r="C63" s="5"/>
      <c r="D63" s="5"/>
      <c r="E63" s="5"/>
      <c r="F63" s="7">
        <v>-4.5328279130600398E-2</v>
      </c>
      <c r="G63" s="78">
        <v>3.1633759268653002E-3</v>
      </c>
      <c r="H63" s="7">
        <v>-0.1664808309802156</v>
      </c>
      <c r="I63" s="78">
        <v>2.1216493796380749E-2</v>
      </c>
      <c r="J63" s="27" t="s">
        <v>82</v>
      </c>
      <c r="K63" s="7">
        <v>5.0810322531362799E-2</v>
      </c>
      <c r="L63" s="78">
        <v>1.6423687616602473E-2</v>
      </c>
      <c r="M63" s="10" t="s">
        <v>37</v>
      </c>
      <c r="N63" s="7"/>
    </row>
    <row r="64" spans="1:23" ht="12" customHeight="1" x14ac:dyDescent="0.25">
      <c r="A64" s="25" t="s">
        <v>73</v>
      </c>
      <c r="B64" s="5"/>
      <c r="C64" s="5"/>
      <c r="D64" s="5"/>
      <c r="E64" s="5"/>
      <c r="F64" s="7">
        <v>1.04583091249767E-2</v>
      </c>
      <c r="G64" s="78">
        <v>4.4608520962149999E-3</v>
      </c>
      <c r="H64" s="7">
        <v>-8.6166680319585104E-2</v>
      </c>
      <c r="I64" s="78">
        <v>2.3266429001568334E-2</v>
      </c>
      <c r="J64" s="27" t="s">
        <v>81</v>
      </c>
      <c r="K64" s="7">
        <v>8.4938044746302593E-2</v>
      </c>
      <c r="L64" s="78">
        <v>1.6810384837267291E-2</v>
      </c>
      <c r="M64" s="10" t="s">
        <v>40</v>
      </c>
      <c r="N64" s="7"/>
    </row>
    <row r="65" spans="1:14" ht="12" customHeight="1" x14ac:dyDescent="0.25">
      <c r="A65" s="25" t="s">
        <v>76</v>
      </c>
      <c r="B65" s="5"/>
      <c r="C65" s="5"/>
      <c r="D65" s="5"/>
      <c r="E65" s="5"/>
      <c r="F65" s="7">
        <v>6.5411825540816801E-2</v>
      </c>
      <c r="G65" s="78">
        <v>4.5201996063577001E-3</v>
      </c>
      <c r="H65" s="7">
        <v>-4.3258375074496903E-2</v>
      </c>
      <c r="I65" s="78">
        <v>3.3741643103211136E-2</v>
      </c>
      <c r="J65" s="7" t="s">
        <v>31</v>
      </c>
      <c r="K65" s="7">
        <v>0.30615249141697148</v>
      </c>
      <c r="L65" s="78">
        <v>2.1845094734684614E-2</v>
      </c>
      <c r="M65" s="23" t="s">
        <v>37</v>
      </c>
      <c r="N65" s="7"/>
    </row>
    <row r="66" spans="1:14" x14ac:dyDescent="0.25">
      <c r="N66" s="7"/>
    </row>
    <row r="67" spans="1:14" x14ac:dyDescent="0.25">
      <c r="H67" s="22"/>
    </row>
  </sheetData>
  <mergeCells count="3">
    <mergeCell ref="F54:G54"/>
    <mergeCell ref="H54:J54"/>
    <mergeCell ref="K54:M54"/>
  </mergeCells>
  <conditionalFormatting sqref="K57:K59 H57:H63 K61:K63 F56:F63">
    <cfRule type="expression" dxfId="10" priority="12">
      <formula>ABS(F56)/G56&gt;1.96</formula>
    </cfRule>
  </conditionalFormatting>
  <conditionalFormatting sqref="H56">
    <cfRule type="expression" dxfId="9" priority="11">
      <formula>ABS(H56)/I56&gt;1.96</formula>
    </cfRule>
  </conditionalFormatting>
  <conditionalFormatting sqref="K56">
    <cfRule type="expression" dxfId="8" priority="10">
      <formula>ABS(K56)/L56&gt;1.96</formula>
    </cfRule>
  </conditionalFormatting>
  <conditionalFormatting sqref="K60">
    <cfRule type="expression" dxfId="7" priority="9">
      <formula>ABS(K60)/L60&gt;1.96</formula>
    </cfRule>
  </conditionalFormatting>
  <conditionalFormatting sqref="F64 K64 H64">
    <cfRule type="expression" dxfId="6" priority="2">
      <formula>ABS(F64)/G64&gt;1.96</formula>
    </cfRule>
  </conditionalFormatting>
  <conditionalFormatting sqref="H65 K65 F65">
    <cfRule type="expression" dxfId="5" priority="1">
      <formula>ABS(F65)/G65&gt;1.96</formula>
    </cfRule>
  </conditionalFormatting>
  <pageMargins left="0.7" right="0.7" top="0.75" bottom="0.75" header="0.3" footer="0.3"/>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tabSelected="1" zoomScaleNormal="100" zoomScaleSheetLayoutView="100" workbookViewId="0">
      <selection activeCell="B99" sqref="B99"/>
    </sheetView>
  </sheetViews>
  <sheetFormatPr defaultColWidth="9.109375" defaultRowHeight="13.2" x14ac:dyDescent="0.25"/>
  <cols>
    <col min="1" max="16" width="9.44140625" style="9" customWidth="1"/>
    <col min="17" max="16384" width="9.109375" style="9"/>
  </cols>
  <sheetData>
    <row r="1" spans="1:15" ht="12.75" x14ac:dyDescent="0.2">
      <c r="A1" s="9" t="s">
        <v>97</v>
      </c>
      <c r="M1" s="26"/>
      <c r="O1" s="26"/>
    </row>
    <row r="2" spans="1:15" ht="12.75" x14ac:dyDescent="0.2">
      <c r="A2" s="77" t="s">
        <v>108</v>
      </c>
      <c r="M2" s="26"/>
    </row>
    <row r="3" spans="1:15" ht="12.75" x14ac:dyDescent="0.2">
      <c r="A3" s="3"/>
      <c r="M3" s="26"/>
    </row>
    <row r="4" spans="1:15" ht="12.75" x14ac:dyDescent="0.2">
      <c r="A4" s="3"/>
    </row>
    <row r="5" spans="1:15" ht="12.75" x14ac:dyDescent="0.2">
      <c r="A5" s="3"/>
    </row>
    <row r="6" spans="1:15" ht="12.75" x14ac:dyDescent="0.2">
      <c r="A6" s="3"/>
    </row>
    <row r="7" spans="1:15" ht="12.75" x14ac:dyDescent="0.2">
      <c r="A7" s="3"/>
    </row>
    <row r="8" spans="1:15" ht="12.75" x14ac:dyDescent="0.2">
      <c r="A8" s="3"/>
    </row>
    <row r="9" spans="1:15" ht="12.75" x14ac:dyDescent="0.2">
      <c r="A9" s="3"/>
    </row>
    <row r="10" spans="1:15" ht="12.75" x14ac:dyDescent="0.2">
      <c r="A10" s="3"/>
    </row>
    <row r="11" spans="1:15" ht="12.75" x14ac:dyDescent="0.2">
      <c r="A11" s="3"/>
    </row>
    <row r="12" spans="1:15" ht="12.75" x14ac:dyDescent="0.2">
      <c r="A12" s="3"/>
    </row>
    <row r="13" spans="1:15" ht="12.75" x14ac:dyDescent="0.2">
      <c r="A13" s="3"/>
    </row>
    <row r="14" spans="1:15" ht="12.75" x14ac:dyDescent="0.2">
      <c r="A14" s="3"/>
    </row>
    <row r="15" spans="1:15" ht="12.75" x14ac:dyDescent="0.2">
      <c r="A15" s="3"/>
    </row>
    <row r="16" spans="1:15" ht="12.75" x14ac:dyDescent="0.2">
      <c r="A16" s="3"/>
    </row>
    <row r="17" spans="1:1" ht="12.75" x14ac:dyDescent="0.2">
      <c r="A17" s="3"/>
    </row>
    <row r="18" spans="1:1" ht="12.75" x14ac:dyDescent="0.2">
      <c r="A18" s="3"/>
    </row>
    <row r="19" spans="1:1" ht="12.75" x14ac:dyDescent="0.2">
      <c r="A19" s="3"/>
    </row>
    <row r="20" spans="1:1" ht="12.75" x14ac:dyDescent="0.2">
      <c r="A20" s="3"/>
    </row>
    <row r="21" spans="1:1" ht="12.75" x14ac:dyDescent="0.2">
      <c r="A21" s="3"/>
    </row>
    <row r="22" spans="1:1" ht="12.75" x14ac:dyDescent="0.2">
      <c r="A22" s="3"/>
    </row>
    <row r="23" spans="1:1" ht="12.75" x14ac:dyDescent="0.2">
      <c r="A23" s="3"/>
    </row>
    <row r="24" spans="1:1" ht="12.75" x14ac:dyDescent="0.2">
      <c r="A24" s="3"/>
    </row>
    <row r="25" spans="1:1" ht="12.75" x14ac:dyDescent="0.2">
      <c r="A25" s="3"/>
    </row>
    <row r="26" spans="1:1" ht="12.75" x14ac:dyDescent="0.2">
      <c r="A26" s="3"/>
    </row>
    <row r="27" spans="1:1" ht="12.75" x14ac:dyDescent="0.2">
      <c r="A27" s="3"/>
    </row>
    <row r="28" spans="1:1" ht="12.75" x14ac:dyDescent="0.2">
      <c r="A28" s="3"/>
    </row>
    <row r="29" spans="1:1" ht="12.75" x14ac:dyDescent="0.2">
      <c r="A29" s="3"/>
    </row>
    <row r="30" spans="1:1" ht="12.75" x14ac:dyDescent="0.2">
      <c r="A30" s="3"/>
    </row>
    <row r="31" spans="1:1" ht="12.75" x14ac:dyDescent="0.2">
      <c r="A31" s="3"/>
    </row>
    <row r="32" spans="1:1" ht="12.75" x14ac:dyDescent="0.2">
      <c r="A32" s="3"/>
    </row>
    <row r="33" spans="1:14" ht="12.75" x14ac:dyDescent="0.2">
      <c r="A33" s="3"/>
    </row>
    <row r="34" spans="1:14" ht="12.75" x14ac:dyDescent="0.2">
      <c r="A34" s="3"/>
    </row>
    <row r="35" spans="1:14" ht="12.75" x14ac:dyDescent="0.2">
      <c r="K35" s="109"/>
      <c r="L35" s="109"/>
      <c r="M35" s="109"/>
      <c r="N35" s="109"/>
    </row>
    <row r="36" spans="1:14" ht="12.75" x14ac:dyDescent="0.2">
      <c r="A36" s="9" t="s">
        <v>111</v>
      </c>
      <c r="K36" s="80"/>
      <c r="L36" s="80"/>
      <c r="M36" s="80"/>
      <c r="N36" s="80"/>
    </row>
    <row r="37" spans="1:14" ht="12.75" x14ac:dyDescent="0.2">
      <c r="A37" s="76" t="s">
        <v>94</v>
      </c>
      <c r="K37" s="80"/>
      <c r="L37" s="80"/>
      <c r="M37" s="80"/>
      <c r="N37" s="80"/>
    </row>
    <row r="38" spans="1:14" ht="12.75" x14ac:dyDescent="0.2">
      <c r="A38" s="9" t="s">
        <v>80</v>
      </c>
      <c r="K38" s="80"/>
      <c r="L38" s="80"/>
      <c r="M38" s="80"/>
      <c r="N38" s="80"/>
    </row>
    <row r="39" spans="1:14" ht="12.75" x14ac:dyDescent="0.2">
      <c r="K39" s="80"/>
      <c r="L39" s="80"/>
      <c r="M39" s="80"/>
      <c r="N39" s="80"/>
    </row>
    <row r="40" spans="1:14" ht="12.75" x14ac:dyDescent="0.2">
      <c r="K40" s="80"/>
      <c r="L40" s="80"/>
      <c r="M40" s="80"/>
      <c r="N40" s="80"/>
    </row>
    <row r="41" spans="1:14" ht="12.75" x14ac:dyDescent="0.2">
      <c r="K41" s="80"/>
      <c r="L41" s="80"/>
      <c r="M41" s="80"/>
      <c r="N41" s="80"/>
    </row>
    <row r="42" spans="1:14" ht="12.75" x14ac:dyDescent="0.2">
      <c r="K42" s="80"/>
      <c r="L42" s="80"/>
      <c r="M42" s="80"/>
      <c r="N42" s="80"/>
    </row>
    <row r="43" spans="1:14" ht="12.75" x14ac:dyDescent="0.2">
      <c r="K43" s="80"/>
      <c r="L43" s="80"/>
      <c r="M43" s="80"/>
      <c r="N43" s="80"/>
    </row>
    <row r="44" spans="1:14" x14ac:dyDescent="0.25">
      <c r="K44" s="80"/>
      <c r="L44" s="80"/>
      <c r="M44" s="80"/>
      <c r="N44" s="80"/>
    </row>
    <row r="45" spans="1:14" x14ac:dyDescent="0.25">
      <c r="A45" s="15"/>
      <c r="K45" s="80"/>
      <c r="L45" s="80"/>
      <c r="M45" s="80"/>
      <c r="N45" s="80"/>
    </row>
    <row r="46" spans="1:14" x14ac:dyDescent="0.25">
      <c r="K46" s="80"/>
      <c r="L46" s="80"/>
      <c r="M46" s="80"/>
      <c r="N46" s="80"/>
    </row>
    <row r="47" spans="1:14" ht="41.25" customHeight="1" x14ac:dyDescent="0.25">
      <c r="B47" s="11"/>
      <c r="C47" s="28"/>
      <c r="D47" s="108" t="s">
        <v>75</v>
      </c>
      <c r="E47" s="108"/>
      <c r="F47" s="108" t="s">
        <v>105</v>
      </c>
      <c r="G47" s="108"/>
      <c r="J47" s="15"/>
      <c r="K47" s="110"/>
      <c r="L47" s="110"/>
      <c r="M47" s="110"/>
      <c r="N47" s="110"/>
    </row>
    <row r="48" spans="1:14" x14ac:dyDescent="0.25">
      <c r="B48" s="11"/>
      <c r="C48" s="4" t="s">
        <v>47</v>
      </c>
      <c r="D48" s="6" t="s">
        <v>74</v>
      </c>
      <c r="E48" s="6" t="s">
        <v>46</v>
      </c>
      <c r="F48" s="6" t="s">
        <v>74</v>
      </c>
      <c r="G48" s="6" t="s">
        <v>46</v>
      </c>
      <c r="J48" s="15"/>
      <c r="K48" s="16"/>
      <c r="L48" s="16"/>
      <c r="M48" s="16"/>
      <c r="N48" s="16"/>
    </row>
    <row r="49" spans="2:16" x14ac:dyDescent="0.25">
      <c r="B49" s="9">
        <v>12</v>
      </c>
      <c r="C49" s="9" t="s">
        <v>10</v>
      </c>
      <c r="D49" s="7">
        <v>0.92278230585418064</v>
      </c>
      <c r="E49" s="17">
        <v>8.1447740092065263E-2</v>
      </c>
      <c r="F49" s="7">
        <v>0.1446142786878937</v>
      </c>
      <c r="G49" s="17">
        <v>0.1857095413784014</v>
      </c>
      <c r="H49" s="7"/>
      <c r="I49" s="2"/>
      <c r="J49" s="82"/>
      <c r="K49" s="90"/>
      <c r="L49" s="84"/>
      <c r="M49" s="18"/>
      <c r="N49" s="18"/>
      <c r="O49" s="18"/>
      <c r="P49" s="18"/>
    </row>
    <row r="50" spans="2:16" x14ac:dyDescent="0.25">
      <c r="B50" s="9">
        <v>54</v>
      </c>
      <c r="C50" s="9" t="s">
        <v>39</v>
      </c>
      <c r="D50" s="7">
        <v>0.8636850512884866</v>
      </c>
      <c r="E50" s="17">
        <v>8.3370267594838315E-2</v>
      </c>
      <c r="F50" s="7">
        <v>0.36172465375322532</v>
      </c>
      <c r="G50" s="17">
        <v>0.13818815385013819</v>
      </c>
      <c r="H50" s="7"/>
      <c r="I50" s="2"/>
      <c r="J50" s="88"/>
      <c r="K50" s="90"/>
      <c r="L50" s="18"/>
      <c r="M50" s="18"/>
      <c r="N50" s="18"/>
      <c r="O50" s="18"/>
      <c r="P50" s="18"/>
    </row>
    <row r="51" spans="2:16" x14ac:dyDescent="0.25">
      <c r="B51" s="9">
        <v>25</v>
      </c>
      <c r="C51" s="9" t="s">
        <v>22</v>
      </c>
      <c r="D51" s="7">
        <v>1.1066127769808289</v>
      </c>
      <c r="E51" s="17">
        <v>0.14301718611017283</v>
      </c>
      <c r="F51" s="7">
        <v>0.37451832412119013</v>
      </c>
      <c r="G51" s="17">
        <v>0.1021858583643467</v>
      </c>
      <c r="H51" s="7"/>
      <c r="I51" s="2"/>
      <c r="J51" s="88"/>
      <c r="K51" s="90"/>
      <c r="L51" s="7"/>
      <c r="M51" s="18"/>
      <c r="N51" s="18"/>
      <c r="O51" s="18"/>
      <c r="P51" s="18"/>
    </row>
    <row r="52" spans="2:16" x14ac:dyDescent="0.25">
      <c r="B52" s="9">
        <v>16</v>
      </c>
      <c r="C52" s="9" t="s">
        <v>14</v>
      </c>
      <c r="D52" s="7">
        <v>1.02582973126615</v>
      </c>
      <c r="E52" s="17">
        <v>0.11186176106638133</v>
      </c>
      <c r="F52" s="7">
        <v>0.37868610802322489</v>
      </c>
      <c r="G52" s="17">
        <v>0.14928922458379873</v>
      </c>
      <c r="H52" s="7"/>
      <c r="I52" s="2"/>
      <c r="J52" s="88"/>
      <c r="K52" s="90"/>
      <c r="L52" s="7"/>
      <c r="M52" s="18"/>
      <c r="N52" s="18"/>
      <c r="O52" s="18"/>
      <c r="P52" s="18"/>
    </row>
    <row r="53" spans="2:16" x14ac:dyDescent="0.25">
      <c r="B53" s="9">
        <v>63</v>
      </c>
      <c r="C53" s="9" t="s">
        <v>45</v>
      </c>
      <c r="D53" s="7">
        <v>1.175220960743858</v>
      </c>
      <c r="E53" s="17">
        <v>0.12308691969337585</v>
      </c>
      <c r="F53" s="7">
        <v>0.45436733828073989</v>
      </c>
      <c r="G53" s="17">
        <v>0.22509614273680498</v>
      </c>
      <c r="H53" s="7"/>
      <c r="I53" s="2"/>
      <c r="J53" s="88"/>
      <c r="K53" s="90"/>
      <c r="M53" s="18"/>
      <c r="N53" s="18"/>
      <c r="O53" s="18"/>
      <c r="P53" s="18"/>
    </row>
    <row r="54" spans="2:16" x14ac:dyDescent="0.25">
      <c r="B54" s="9">
        <v>27</v>
      </c>
      <c r="C54" s="9" t="s">
        <v>24</v>
      </c>
      <c r="D54" s="7">
        <v>0.77989205544072349</v>
      </c>
      <c r="E54" s="17">
        <v>9.5015612709729039E-2</v>
      </c>
      <c r="F54" s="7">
        <v>0.48359364442183322</v>
      </c>
      <c r="G54" s="17">
        <v>0.10116975738137345</v>
      </c>
      <c r="H54" s="7"/>
      <c r="I54" s="2"/>
      <c r="J54" s="88"/>
      <c r="K54" s="90"/>
      <c r="L54" s="18"/>
      <c r="M54" s="18"/>
      <c r="N54" s="18"/>
      <c r="O54" s="18"/>
      <c r="P54" s="18"/>
    </row>
    <row r="55" spans="2:16" x14ac:dyDescent="0.25">
      <c r="B55" s="9">
        <v>17</v>
      </c>
      <c r="C55" s="9" t="s">
        <v>15</v>
      </c>
      <c r="D55" s="7">
        <v>1.044284228139764</v>
      </c>
      <c r="E55" s="17">
        <v>6.3781603475195625E-2</v>
      </c>
      <c r="F55" s="7">
        <v>0.53577684624578603</v>
      </c>
      <c r="G55" s="17">
        <v>6.6867315915453363E-2</v>
      </c>
      <c r="H55" s="7"/>
      <c r="I55" s="2"/>
      <c r="J55" s="88"/>
      <c r="K55" s="90"/>
      <c r="L55" s="18"/>
      <c r="M55" s="18"/>
      <c r="N55" s="18"/>
      <c r="O55" s="18"/>
      <c r="P55" s="18"/>
    </row>
    <row r="56" spans="2:16" x14ac:dyDescent="0.25">
      <c r="B56" s="9">
        <v>15</v>
      </c>
      <c r="C56" s="9" t="s">
        <v>13</v>
      </c>
      <c r="D56" s="7">
        <v>0.93977187999919787</v>
      </c>
      <c r="E56" s="17">
        <v>7.8329775748248898E-2</v>
      </c>
      <c r="F56" s="7">
        <v>0.56243120916571165</v>
      </c>
      <c r="G56" s="17">
        <v>0.14650697766213977</v>
      </c>
      <c r="H56" s="7"/>
      <c r="I56" s="2"/>
      <c r="J56" s="88"/>
      <c r="K56" s="90"/>
      <c r="L56" s="18"/>
      <c r="M56" s="18"/>
      <c r="N56" s="18"/>
      <c r="O56" s="18"/>
      <c r="P56" s="18"/>
    </row>
    <row r="57" spans="2:16" x14ac:dyDescent="0.25">
      <c r="B57" s="9">
        <v>14</v>
      </c>
      <c r="C57" s="9" t="s">
        <v>12</v>
      </c>
      <c r="D57" s="7">
        <v>0.92967088396591324</v>
      </c>
      <c r="E57" s="17">
        <v>9.4086722765653413E-2</v>
      </c>
      <c r="F57" s="7">
        <v>0.57636318736728032</v>
      </c>
      <c r="G57" s="17">
        <v>0.22424273058209196</v>
      </c>
      <c r="H57" s="7"/>
      <c r="I57" s="2"/>
      <c r="J57" s="88"/>
      <c r="K57" s="90"/>
      <c r="L57" s="18"/>
      <c r="M57" s="18"/>
      <c r="N57" s="18"/>
      <c r="O57" s="18"/>
      <c r="P57" s="18"/>
    </row>
    <row r="58" spans="2:16" x14ac:dyDescent="0.25">
      <c r="B58" s="9">
        <v>4</v>
      </c>
      <c r="C58" s="9" t="s">
        <v>3</v>
      </c>
      <c r="D58" s="7">
        <v>1.017130662462316</v>
      </c>
      <c r="E58" s="17">
        <v>7.6542138940142862E-2</v>
      </c>
      <c r="F58" s="7">
        <v>0.57988264031738723</v>
      </c>
      <c r="G58" s="17">
        <v>0.10034526799791275</v>
      </c>
      <c r="H58" s="7"/>
      <c r="I58" s="2"/>
      <c r="J58" s="88"/>
      <c r="K58" s="90"/>
      <c r="L58" s="18"/>
      <c r="M58" s="18"/>
      <c r="N58" s="18"/>
      <c r="O58" s="18"/>
      <c r="P58" s="18"/>
    </row>
    <row r="59" spans="2:16" x14ac:dyDescent="0.25">
      <c r="B59" s="9">
        <v>26</v>
      </c>
      <c r="C59" s="9" t="s">
        <v>23</v>
      </c>
      <c r="D59" s="7">
        <v>1.1247306171105289</v>
      </c>
      <c r="E59" s="17">
        <v>0.13819152595654677</v>
      </c>
      <c r="F59" s="7">
        <v>0.59585713025488884</v>
      </c>
      <c r="G59" s="17">
        <v>0.1458968401594754</v>
      </c>
      <c r="H59" s="7"/>
      <c r="I59" s="2"/>
      <c r="J59" s="88"/>
      <c r="K59" s="90"/>
      <c r="L59" s="18"/>
      <c r="M59" s="18"/>
      <c r="N59" s="18"/>
      <c r="O59" s="18"/>
      <c r="P59" s="18"/>
    </row>
    <row r="60" spans="2:16" x14ac:dyDescent="0.25">
      <c r="B60" s="9">
        <v>49</v>
      </c>
      <c r="C60" s="9" t="s">
        <v>35</v>
      </c>
      <c r="D60" s="7">
        <v>1.060068239602064</v>
      </c>
      <c r="E60" s="17">
        <v>0.16970753931523558</v>
      </c>
      <c r="F60" s="7">
        <v>0.61050726709050895</v>
      </c>
      <c r="G60" s="17">
        <v>0.12140540236241157</v>
      </c>
      <c r="H60" s="7"/>
      <c r="I60" s="2"/>
      <c r="J60" s="88"/>
      <c r="K60" s="90"/>
      <c r="L60" s="18"/>
      <c r="M60" s="18"/>
      <c r="N60" s="18"/>
      <c r="O60" s="18"/>
      <c r="P60" s="18"/>
    </row>
    <row r="61" spans="2:16" x14ac:dyDescent="0.25">
      <c r="B61" s="9">
        <v>11</v>
      </c>
      <c r="C61" s="9" t="s">
        <v>9</v>
      </c>
      <c r="D61" s="7">
        <v>0.91241526810613538</v>
      </c>
      <c r="E61" s="17">
        <v>8.208748759590144E-2</v>
      </c>
      <c r="F61" s="7">
        <v>0.62183509083849575</v>
      </c>
      <c r="G61" s="17">
        <v>0.16415849502917085</v>
      </c>
      <c r="H61" s="7"/>
      <c r="I61" s="2"/>
      <c r="J61" s="88"/>
      <c r="K61" s="90"/>
      <c r="L61" s="18"/>
      <c r="M61" s="18"/>
      <c r="N61" s="18"/>
      <c r="O61" s="18"/>
      <c r="P61" s="18"/>
    </row>
    <row r="62" spans="2:16" x14ac:dyDescent="0.25">
      <c r="B62" s="9">
        <v>30</v>
      </c>
      <c r="C62" s="9" t="s">
        <v>27</v>
      </c>
      <c r="D62" s="7">
        <v>0.87737496993337438</v>
      </c>
      <c r="E62" s="17">
        <v>9.2247491366521231E-2</v>
      </c>
      <c r="F62" s="7">
        <v>0.62485821524216123</v>
      </c>
      <c r="G62" s="17">
        <v>0.16684196241757895</v>
      </c>
      <c r="H62" s="7"/>
      <c r="I62" s="2"/>
      <c r="J62" s="88"/>
      <c r="K62" s="90"/>
      <c r="L62" s="18"/>
      <c r="M62" s="18"/>
      <c r="N62" s="18"/>
      <c r="O62" s="18"/>
      <c r="P62" s="18"/>
    </row>
    <row r="63" spans="2:16" x14ac:dyDescent="0.25">
      <c r="B63" s="9">
        <v>32</v>
      </c>
      <c r="C63" s="9" t="s">
        <v>29</v>
      </c>
      <c r="D63" s="7">
        <v>0.82220544568989895</v>
      </c>
      <c r="E63" s="17">
        <v>0.13036244946419021</v>
      </c>
      <c r="F63" s="7">
        <v>0.63860082566982157</v>
      </c>
      <c r="G63" s="17">
        <v>0.2262296167164555</v>
      </c>
      <c r="H63" s="7"/>
      <c r="I63" s="2"/>
      <c r="J63" s="88"/>
      <c r="K63" s="90"/>
      <c r="L63" s="18"/>
      <c r="M63" s="18"/>
      <c r="N63" s="18"/>
      <c r="O63" s="18"/>
      <c r="P63" s="18"/>
    </row>
    <row r="64" spans="2:16" x14ac:dyDescent="0.25">
      <c r="B64" s="9">
        <v>29</v>
      </c>
      <c r="C64" s="9" t="s">
        <v>26</v>
      </c>
      <c r="D64" s="7">
        <v>1.042613430731582</v>
      </c>
      <c r="E64" s="17">
        <v>8.714806079313131E-2</v>
      </c>
      <c r="F64" s="7">
        <v>0.64221653201732853</v>
      </c>
      <c r="G64" s="17">
        <v>0.10382174113245959</v>
      </c>
      <c r="H64" s="7"/>
      <c r="I64" s="2"/>
      <c r="J64" s="88"/>
      <c r="K64" s="90"/>
      <c r="L64" s="18"/>
      <c r="M64" s="18"/>
      <c r="N64" s="18"/>
      <c r="O64" s="18"/>
      <c r="P64" s="18"/>
    </row>
    <row r="65" spans="2:16" x14ac:dyDescent="0.25">
      <c r="B65" s="9">
        <v>43</v>
      </c>
      <c r="C65" s="9" t="s">
        <v>32</v>
      </c>
      <c r="D65" s="7">
        <v>0.90932626690246443</v>
      </c>
      <c r="E65" s="17">
        <v>0.10755007721457276</v>
      </c>
      <c r="F65" s="7">
        <v>0.64381565629426851</v>
      </c>
      <c r="G65" s="17">
        <v>0.20061974798658225</v>
      </c>
      <c r="H65" s="7"/>
      <c r="I65" s="2"/>
      <c r="J65" s="88"/>
      <c r="K65" s="90"/>
      <c r="L65" s="18"/>
      <c r="M65" s="18"/>
      <c r="N65" s="18"/>
      <c r="O65" s="18"/>
      <c r="P65" s="18"/>
    </row>
    <row r="66" spans="2:16" x14ac:dyDescent="0.25">
      <c r="B66" s="9">
        <v>10</v>
      </c>
      <c r="C66" s="9" t="s">
        <v>8</v>
      </c>
      <c r="D66" s="7">
        <v>0.95495347146015619</v>
      </c>
      <c r="E66" s="17">
        <v>0.12246036425059975</v>
      </c>
      <c r="F66" s="7">
        <v>0.67626511623602736</v>
      </c>
      <c r="G66" s="17">
        <v>0.20502730653266255</v>
      </c>
      <c r="H66" s="7"/>
      <c r="I66" s="2"/>
      <c r="J66" s="88"/>
      <c r="K66" s="90"/>
      <c r="L66" s="18"/>
      <c r="M66" s="18"/>
      <c r="N66" s="18"/>
      <c r="O66" s="18"/>
      <c r="P66" s="18"/>
    </row>
    <row r="67" spans="2:16" x14ac:dyDescent="0.25">
      <c r="B67" s="9">
        <v>9</v>
      </c>
      <c r="C67" s="9" t="s">
        <v>7</v>
      </c>
      <c r="D67" s="7">
        <v>1.021865048983047</v>
      </c>
      <c r="E67" s="17">
        <v>8.5439419451901838E-2</v>
      </c>
      <c r="F67" s="7">
        <v>0.67772621286511348</v>
      </c>
      <c r="G67" s="17">
        <v>0.11610332842038161</v>
      </c>
      <c r="H67" s="7"/>
      <c r="I67" s="2"/>
      <c r="J67" s="88"/>
      <c r="K67" s="90"/>
      <c r="L67" s="18"/>
      <c r="M67" s="18"/>
      <c r="N67" s="18"/>
      <c r="O67" s="18"/>
      <c r="P67" s="18"/>
    </row>
    <row r="68" spans="2:16" x14ac:dyDescent="0.25">
      <c r="B68" s="9">
        <v>31</v>
      </c>
      <c r="C68" s="9" t="s">
        <v>28</v>
      </c>
      <c r="D68" s="7">
        <v>1.0435018363184221</v>
      </c>
      <c r="E68" s="17">
        <v>8.5862179446148254E-2</v>
      </c>
      <c r="F68" s="7">
        <v>0.67990005374326146</v>
      </c>
      <c r="G68" s="17">
        <v>8.6576224662050047E-2</v>
      </c>
      <c r="H68" s="7"/>
      <c r="I68" s="2"/>
      <c r="J68" s="88"/>
      <c r="K68" s="90"/>
      <c r="L68" s="18"/>
      <c r="M68" s="18"/>
      <c r="N68" s="18"/>
      <c r="O68" s="18"/>
      <c r="P68" s="18"/>
    </row>
    <row r="69" spans="2:16" x14ac:dyDescent="0.25">
      <c r="B69" s="9">
        <v>58</v>
      </c>
      <c r="C69" s="9" t="s">
        <v>41</v>
      </c>
      <c r="D69" s="7">
        <v>1.0788276584265291</v>
      </c>
      <c r="E69" s="17">
        <v>0.15048800662100414</v>
      </c>
      <c r="F69" s="7">
        <v>0.68106409731078799</v>
      </c>
      <c r="G69" s="17">
        <v>0.15973278183757664</v>
      </c>
      <c r="H69" s="7"/>
      <c r="I69" s="2"/>
      <c r="J69" s="88"/>
      <c r="K69" s="90"/>
      <c r="L69" s="18"/>
      <c r="M69" s="18"/>
      <c r="N69" s="18"/>
      <c r="O69" s="18"/>
      <c r="P69" s="18"/>
    </row>
    <row r="70" spans="2:16" x14ac:dyDescent="0.25">
      <c r="B70" s="9">
        <v>62</v>
      </c>
      <c r="C70" s="9" t="s">
        <v>44</v>
      </c>
      <c r="D70" s="7">
        <v>0.8247709753517295</v>
      </c>
      <c r="E70" s="17">
        <v>6.9843140632163028E-2</v>
      </c>
      <c r="F70" s="7">
        <v>0.69392100383643163</v>
      </c>
      <c r="G70" s="17">
        <v>7.3249450868744709E-2</v>
      </c>
      <c r="H70" s="7"/>
      <c r="I70" s="2"/>
      <c r="J70" s="88"/>
      <c r="K70" s="90"/>
      <c r="L70" s="84"/>
      <c r="M70" s="18"/>
      <c r="N70" s="18"/>
      <c r="O70" s="18"/>
      <c r="P70" s="18"/>
    </row>
    <row r="71" spans="2:16" x14ac:dyDescent="0.25">
      <c r="B71" s="9">
        <v>36</v>
      </c>
      <c r="C71" s="9" t="s">
        <v>49</v>
      </c>
      <c r="D71" s="7">
        <v>1.00115692226727</v>
      </c>
      <c r="E71" s="17">
        <v>1.8532556843076701E-2</v>
      </c>
      <c r="F71" s="7">
        <v>0.69486126220545474</v>
      </c>
      <c r="G71" s="17">
        <v>2.8536267483313098E-2</v>
      </c>
      <c r="H71" s="7"/>
      <c r="I71" s="2"/>
      <c r="J71" s="88"/>
      <c r="K71" s="90"/>
      <c r="L71" s="18"/>
      <c r="M71" s="18"/>
      <c r="N71" s="18"/>
      <c r="O71" s="18"/>
      <c r="P71" s="18"/>
    </row>
    <row r="72" spans="2:16" x14ac:dyDescent="0.25">
      <c r="B72" s="9">
        <v>2</v>
      </c>
      <c r="C72" s="9" t="s">
        <v>1</v>
      </c>
      <c r="D72" s="7">
        <v>1.13302078312009</v>
      </c>
      <c r="E72" s="17">
        <v>0.10248373029647861</v>
      </c>
      <c r="F72" s="7">
        <v>0.69570428676326945</v>
      </c>
      <c r="G72" s="17">
        <v>0.15016450950382465</v>
      </c>
      <c r="H72" s="7"/>
      <c r="I72" s="2"/>
      <c r="J72" s="88"/>
      <c r="K72" s="90"/>
      <c r="L72" s="7"/>
      <c r="M72" s="18"/>
      <c r="N72" s="18"/>
      <c r="O72" s="18"/>
      <c r="P72" s="18"/>
    </row>
    <row r="73" spans="2:16" x14ac:dyDescent="0.25">
      <c r="B73" s="9">
        <v>19</v>
      </c>
      <c r="C73" s="9" t="s">
        <v>17</v>
      </c>
      <c r="D73" s="7">
        <v>1.0227442254551591</v>
      </c>
      <c r="E73" s="17">
        <v>0.14039231613699973</v>
      </c>
      <c r="F73" s="7">
        <v>0.72379050668767386</v>
      </c>
      <c r="G73" s="17">
        <v>0.11464611887590483</v>
      </c>
      <c r="H73" s="7"/>
      <c r="I73" s="2"/>
      <c r="J73" s="88"/>
      <c r="K73" s="90"/>
      <c r="L73" s="7"/>
      <c r="M73" s="18"/>
      <c r="N73" s="18"/>
      <c r="O73" s="18"/>
      <c r="P73" s="18"/>
    </row>
    <row r="74" spans="2:16" x14ac:dyDescent="0.25">
      <c r="B74" s="9">
        <v>22</v>
      </c>
      <c r="C74" s="9" t="s">
        <v>19</v>
      </c>
      <c r="D74" s="7">
        <v>1.2167152712859819</v>
      </c>
      <c r="E74" s="17">
        <v>0.14564763759735122</v>
      </c>
      <c r="F74" s="7">
        <v>0.73189563162146354</v>
      </c>
      <c r="G74" s="17">
        <v>0.12822497732440358</v>
      </c>
      <c r="H74" s="7"/>
      <c r="I74" s="2"/>
      <c r="J74" s="88"/>
      <c r="K74" s="90"/>
      <c r="L74" s="18"/>
      <c r="M74" s="18"/>
      <c r="N74" s="18"/>
      <c r="O74" s="18"/>
      <c r="P74" s="18"/>
    </row>
    <row r="75" spans="2:16" x14ac:dyDescent="0.25">
      <c r="B75" s="9">
        <v>37</v>
      </c>
      <c r="C75" s="9" t="s">
        <v>66</v>
      </c>
      <c r="D75" s="7">
        <v>1.4878492841064901</v>
      </c>
      <c r="E75" s="17">
        <v>0.17287349168432964</v>
      </c>
      <c r="F75" s="7">
        <v>0.74225546619590477</v>
      </c>
      <c r="G75" s="17">
        <v>0.19839640233959427</v>
      </c>
      <c r="H75" s="7"/>
      <c r="I75" s="2"/>
      <c r="J75" s="88"/>
      <c r="K75" s="90"/>
      <c r="L75" s="18"/>
      <c r="M75" s="18"/>
      <c r="N75" s="18"/>
      <c r="O75" s="18"/>
      <c r="P75" s="18"/>
    </row>
    <row r="76" spans="2:16" x14ac:dyDescent="0.25">
      <c r="B76" s="9">
        <v>7</v>
      </c>
      <c r="C76" s="9" t="s">
        <v>5</v>
      </c>
      <c r="D76" s="7">
        <v>1.113245516351131</v>
      </c>
      <c r="E76" s="17">
        <v>0.11651977516422568</v>
      </c>
      <c r="F76" s="7">
        <v>0.75600665999978378</v>
      </c>
      <c r="G76" s="17">
        <v>0.20387702135100871</v>
      </c>
      <c r="H76" s="7"/>
      <c r="I76" s="2"/>
      <c r="J76" s="88"/>
      <c r="K76" s="90"/>
      <c r="L76" s="18"/>
      <c r="M76" s="18"/>
      <c r="N76" s="18"/>
      <c r="O76" s="18"/>
      <c r="P76" s="18"/>
    </row>
    <row r="77" spans="2:16" x14ac:dyDescent="0.25">
      <c r="B77" s="9">
        <v>13</v>
      </c>
      <c r="C77" s="9" t="s">
        <v>11</v>
      </c>
      <c r="D77" s="7">
        <v>0.80093863320040748</v>
      </c>
      <c r="E77" s="17">
        <v>5.9891870197099163E-2</v>
      </c>
      <c r="F77" s="7">
        <v>0.76067623302558307</v>
      </c>
      <c r="G77" s="17">
        <v>0.20470879404904394</v>
      </c>
      <c r="H77" s="7"/>
      <c r="I77" s="2"/>
      <c r="J77" s="88"/>
      <c r="K77" s="90"/>
      <c r="L77" s="18"/>
      <c r="M77" s="18"/>
      <c r="N77" s="18"/>
      <c r="O77" s="18"/>
      <c r="P77" s="18"/>
    </row>
    <row r="78" spans="2:16" x14ac:dyDescent="0.25">
      <c r="B78" s="9">
        <v>28</v>
      </c>
      <c r="C78" s="9" t="s">
        <v>25</v>
      </c>
      <c r="D78" s="7">
        <v>1.2965949267541521</v>
      </c>
      <c r="E78" s="17">
        <v>0.15583617437460554</v>
      </c>
      <c r="F78" s="7">
        <v>0.76616544515855645</v>
      </c>
      <c r="G78" s="17">
        <v>0.23419388451178791</v>
      </c>
      <c r="H78" s="7"/>
      <c r="I78" s="2"/>
      <c r="J78" s="88"/>
      <c r="K78" s="90"/>
      <c r="L78" s="18"/>
      <c r="M78" s="18"/>
      <c r="N78" s="18"/>
      <c r="O78" s="18"/>
      <c r="P78" s="18"/>
    </row>
    <row r="79" spans="2:16" x14ac:dyDescent="0.25">
      <c r="B79" s="9">
        <v>51</v>
      </c>
      <c r="C79" s="9" t="s">
        <v>36</v>
      </c>
      <c r="D79" s="7">
        <v>1.335982082979517</v>
      </c>
      <c r="E79" s="17">
        <v>0.13172891850983698</v>
      </c>
      <c r="F79" s="7">
        <v>0.76786625755773752</v>
      </c>
      <c r="G79" s="17">
        <v>0.20057000955884488</v>
      </c>
      <c r="H79" s="7"/>
      <c r="I79" s="2"/>
      <c r="J79" s="88"/>
      <c r="K79" s="90"/>
      <c r="L79" s="18"/>
      <c r="M79" s="18"/>
      <c r="N79" s="18"/>
      <c r="O79" s="18"/>
      <c r="P79" s="18"/>
    </row>
    <row r="80" spans="2:16" x14ac:dyDescent="0.25">
      <c r="B80" s="9">
        <v>20</v>
      </c>
      <c r="C80" s="9" t="s">
        <v>18</v>
      </c>
      <c r="D80" s="7">
        <v>1.0449420452193561</v>
      </c>
      <c r="E80" s="17">
        <v>8.8633171474758451E-2</v>
      </c>
      <c r="F80" s="7">
        <v>0.79548316581233425</v>
      </c>
      <c r="G80" s="17">
        <v>0.17399651909409972</v>
      </c>
      <c r="H80" s="7"/>
      <c r="I80" s="2"/>
      <c r="J80" s="88"/>
      <c r="K80" s="90"/>
      <c r="L80" s="18"/>
      <c r="M80" s="18"/>
      <c r="N80" s="18"/>
      <c r="O80" s="18"/>
      <c r="P80" s="18"/>
    </row>
    <row r="81" spans="2:16" x14ac:dyDescent="0.25">
      <c r="B81" s="9">
        <v>52</v>
      </c>
      <c r="C81" s="9" t="s">
        <v>37</v>
      </c>
      <c r="D81" s="7">
        <v>0.93748820187936355</v>
      </c>
      <c r="E81" s="17">
        <v>8.1231263666689299E-2</v>
      </c>
      <c r="F81" s="7">
        <v>0.79838599958179246</v>
      </c>
      <c r="G81" s="17">
        <v>0.10125594466596048</v>
      </c>
      <c r="H81" s="7"/>
      <c r="I81" s="2"/>
      <c r="J81" s="88"/>
      <c r="K81" s="90"/>
      <c r="L81" s="18"/>
      <c r="M81" s="18"/>
      <c r="N81" s="18"/>
      <c r="O81" s="18"/>
      <c r="P81" s="18"/>
    </row>
    <row r="82" spans="2:16" x14ac:dyDescent="0.25">
      <c r="B82" s="9">
        <v>1</v>
      </c>
      <c r="C82" s="9" t="s">
        <v>0</v>
      </c>
      <c r="D82" s="7">
        <v>1.0226451335691571</v>
      </c>
      <c r="E82" s="17">
        <v>6.5582815280131226E-2</v>
      </c>
      <c r="F82" s="7">
        <v>0.80709627790475014</v>
      </c>
      <c r="G82" s="17">
        <v>9.673677846149574E-2</v>
      </c>
      <c r="H82" s="7"/>
      <c r="I82" s="2"/>
      <c r="J82" s="88"/>
      <c r="K82" s="90"/>
      <c r="L82" s="18"/>
      <c r="M82" s="18"/>
      <c r="N82" s="18"/>
      <c r="O82" s="18"/>
      <c r="P82" s="18"/>
    </row>
    <row r="83" spans="2:16" x14ac:dyDescent="0.25">
      <c r="B83" s="9">
        <v>34</v>
      </c>
      <c r="C83" s="9" t="s">
        <v>31</v>
      </c>
      <c r="D83" s="7">
        <v>1.083376015828337</v>
      </c>
      <c r="E83" s="17">
        <v>0.12455744055216271</v>
      </c>
      <c r="F83" s="7">
        <v>0.82745181056748707</v>
      </c>
      <c r="G83" s="17">
        <v>0.23221777721377299</v>
      </c>
      <c r="H83" s="7"/>
      <c r="I83" s="2"/>
      <c r="J83" s="88"/>
      <c r="K83" s="90"/>
      <c r="L83" s="18"/>
      <c r="M83" s="18"/>
      <c r="N83" s="18"/>
      <c r="O83" s="18"/>
      <c r="P83" s="18"/>
    </row>
    <row r="84" spans="2:16" x14ac:dyDescent="0.25">
      <c r="B84" s="9">
        <v>60</v>
      </c>
      <c r="C84" s="9" t="s">
        <v>42</v>
      </c>
      <c r="D84" s="7">
        <v>0.91644571709371514</v>
      </c>
      <c r="E84" s="17">
        <v>0.1041153587154085</v>
      </c>
      <c r="F84" s="7">
        <v>0.83337675326042226</v>
      </c>
      <c r="G84" s="17">
        <v>6.9298778841082709E-2</v>
      </c>
      <c r="H84" s="7"/>
      <c r="I84" s="2"/>
      <c r="J84" s="88"/>
      <c r="K84" s="90"/>
      <c r="L84" s="18"/>
      <c r="M84" s="18"/>
      <c r="N84" s="18"/>
      <c r="O84" s="18"/>
      <c r="P84" s="18"/>
    </row>
    <row r="85" spans="2:16" x14ac:dyDescent="0.25">
      <c r="B85" s="9">
        <v>61</v>
      </c>
      <c r="C85" s="9" t="s">
        <v>43</v>
      </c>
      <c r="D85" s="7">
        <v>0.92413445574863984</v>
      </c>
      <c r="E85" s="17">
        <v>9.0808398602211515E-2</v>
      </c>
      <c r="F85" s="7">
        <v>0.85390550593413128</v>
      </c>
      <c r="G85" s="17">
        <v>9.6145923950206658E-2</v>
      </c>
      <c r="H85" s="7"/>
      <c r="I85" s="2"/>
      <c r="J85" s="88"/>
      <c r="K85" s="90"/>
      <c r="L85" s="18"/>
      <c r="M85" s="18"/>
      <c r="N85" s="18"/>
      <c r="O85" s="18"/>
      <c r="P85" s="18"/>
    </row>
    <row r="86" spans="2:16" x14ac:dyDescent="0.25">
      <c r="B86" s="9">
        <v>3</v>
      </c>
      <c r="C86" s="9" t="s">
        <v>2</v>
      </c>
      <c r="D86" s="7">
        <v>1.010629268718251</v>
      </c>
      <c r="E86" s="17">
        <v>8.2598450162776782E-2</v>
      </c>
      <c r="F86" s="7">
        <v>0.86205374216779507</v>
      </c>
      <c r="G86" s="17">
        <v>0.10930688280326871</v>
      </c>
      <c r="H86" s="7"/>
      <c r="I86" s="2"/>
      <c r="J86" s="88"/>
      <c r="K86" s="90"/>
      <c r="L86" s="18"/>
      <c r="M86" s="18"/>
      <c r="N86" s="18"/>
      <c r="O86" s="18"/>
      <c r="P86" s="18"/>
    </row>
    <row r="87" spans="2:16" x14ac:dyDescent="0.25">
      <c r="B87" s="9">
        <v>46</v>
      </c>
      <c r="C87" s="9" t="s">
        <v>34</v>
      </c>
      <c r="D87" s="7">
        <v>0.92610470893326335</v>
      </c>
      <c r="E87" s="17">
        <v>8.354609066689038E-2</v>
      </c>
      <c r="F87" s="7">
        <v>0.86546256465806071</v>
      </c>
      <c r="G87" s="17">
        <v>0.27578764335450728</v>
      </c>
      <c r="H87" s="7"/>
      <c r="I87" s="2"/>
      <c r="J87" s="88"/>
      <c r="K87" s="90"/>
      <c r="L87" s="18"/>
      <c r="M87" s="18"/>
      <c r="N87" s="18"/>
      <c r="O87" s="18"/>
      <c r="P87" s="18"/>
    </row>
    <row r="88" spans="2:16" x14ac:dyDescent="0.25">
      <c r="B88" s="9">
        <v>24</v>
      </c>
      <c r="C88" s="9" t="s">
        <v>21</v>
      </c>
      <c r="D88" s="7">
        <v>0.94667000592968575</v>
      </c>
      <c r="E88" s="17">
        <v>8.2854494331718431E-2</v>
      </c>
      <c r="F88" s="7">
        <v>0.87638369535180671</v>
      </c>
      <c r="G88" s="17">
        <v>0.20057647312277857</v>
      </c>
      <c r="H88" s="7"/>
      <c r="I88" s="2"/>
      <c r="J88" s="88"/>
      <c r="K88" s="90"/>
      <c r="L88" s="18"/>
      <c r="M88" s="18"/>
      <c r="N88" s="18"/>
      <c r="O88" s="18"/>
      <c r="P88" s="18"/>
    </row>
    <row r="89" spans="2:16" x14ac:dyDescent="0.25">
      <c r="B89" s="9">
        <v>6</v>
      </c>
      <c r="C89" s="9" t="s">
        <v>4</v>
      </c>
      <c r="D89" s="7">
        <v>1.0102707262276549</v>
      </c>
      <c r="E89" s="17">
        <v>0.1288587023389634</v>
      </c>
      <c r="F89" s="7">
        <v>0.88365487595805081</v>
      </c>
      <c r="G89" s="17">
        <v>0.1842643931353338</v>
      </c>
      <c r="H89" s="7"/>
      <c r="I89" s="2"/>
      <c r="J89" s="88"/>
      <c r="K89" s="90"/>
      <c r="L89" s="18"/>
      <c r="M89" s="18"/>
      <c r="N89" s="18"/>
      <c r="O89" s="18"/>
      <c r="P89" s="18"/>
    </row>
    <row r="90" spans="2:16" x14ac:dyDescent="0.25">
      <c r="B90" s="9">
        <v>18</v>
      </c>
      <c r="C90" s="9" t="s">
        <v>16</v>
      </c>
      <c r="D90" s="7">
        <v>0.86224002249464637</v>
      </c>
      <c r="E90" s="17">
        <v>6.2850199227849818E-2</v>
      </c>
      <c r="F90" s="7">
        <v>0.89830978874658818</v>
      </c>
      <c r="G90" s="17">
        <v>0.12790680164716131</v>
      </c>
      <c r="H90" s="7"/>
      <c r="I90" s="2"/>
      <c r="J90" s="88"/>
      <c r="K90" s="90"/>
      <c r="L90" s="18"/>
      <c r="M90" s="18"/>
      <c r="N90" s="18"/>
      <c r="O90" s="18"/>
      <c r="P90" s="18"/>
    </row>
    <row r="91" spans="2:16" x14ac:dyDescent="0.25">
      <c r="B91" s="9">
        <v>45</v>
      </c>
      <c r="C91" s="9" t="s">
        <v>33</v>
      </c>
      <c r="D91" s="7">
        <v>0.89201895559537792</v>
      </c>
      <c r="E91" s="17">
        <v>9.1556415345173128E-2</v>
      </c>
      <c r="F91" s="7">
        <v>0.95931833393372712</v>
      </c>
      <c r="G91" s="17">
        <v>0.1620179896606759</v>
      </c>
      <c r="H91" s="7"/>
      <c r="I91" s="2"/>
      <c r="J91" s="88"/>
      <c r="K91" s="90"/>
      <c r="L91" s="18"/>
      <c r="M91" s="18"/>
      <c r="N91" s="18"/>
      <c r="O91" s="18"/>
      <c r="P91" s="18"/>
    </row>
    <row r="92" spans="2:16" x14ac:dyDescent="0.25">
      <c r="B92" s="9">
        <v>8</v>
      </c>
      <c r="C92" s="9" t="s">
        <v>6</v>
      </c>
      <c r="D92" s="7">
        <v>0.96737443201425111</v>
      </c>
      <c r="E92" s="17">
        <v>0.13099102083269967</v>
      </c>
      <c r="F92" s="7">
        <v>0.99263733810134192</v>
      </c>
      <c r="G92" s="17">
        <v>0.15140553438682341</v>
      </c>
      <c r="H92" s="7"/>
      <c r="I92" s="2"/>
      <c r="J92" s="88"/>
      <c r="K92" s="90"/>
      <c r="L92" s="18"/>
      <c r="M92" s="18"/>
      <c r="N92" s="18"/>
      <c r="O92" s="18"/>
      <c r="P92" s="18"/>
    </row>
    <row r="93" spans="2:16" x14ac:dyDescent="0.25">
      <c r="B93" s="9">
        <v>23</v>
      </c>
      <c r="C93" s="9" t="s">
        <v>20</v>
      </c>
      <c r="D93" s="7">
        <v>0.88169237409821766</v>
      </c>
      <c r="E93" s="17">
        <v>9.0950134598098684E-2</v>
      </c>
      <c r="F93" s="7">
        <v>1.0129475764230911</v>
      </c>
      <c r="G93" s="17">
        <v>0.16125121247418536</v>
      </c>
      <c r="H93" s="7"/>
      <c r="I93" s="2"/>
      <c r="J93" s="88"/>
      <c r="K93" s="90"/>
      <c r="L93" s="18"/>
      <c r="M93" s="18"/>
      <c r="N93" s="18"/>
      <c r="O93" s="18"/>
      <c r="P93" s="18"/>
    </row>
    <row r="94" spans="2:16" x14ac:dyDescent="0.25">
      <c r="B94" s="9">
        <v>50</v>
      </c>
      <c r="C94" s="9" t="s">
        <v>67</v>
      </c>
      <c r="D94" s="7">
        <v>0.83138573928645876</v>
      </c>
      <c r="E94" s="17">
        <v>0.38123334472394305</v>
      </c>
      <c r="F94" s="7">
        <v>1.014450107662195</v>
      </c>
      <c r="G94" s="17">
        <v>0.16085764927177029</v>
      </c>
      <c r="H94" s="7"/>
      <c r="I94" s="2"/>
      <c r="J94" s="88"/>
      <c r="K94" s="90"/>
      <c r="L94" s="18"/>
      <c r="M94" s="18"/>
      <c r="N94" s="18"/>
      <c r="O94" s="18"/>
      <c r="P94" s="18"/>
    </row>
    <row r="95" spans="2:16" x14ac:dyDescent="0.25">
      <c r="B95" s="9">
        <v>53</v>
      </c>
      <c r="C95" s="9" t="s">
        <v>38</v>
      </c>
      <c r="D95" s="7">
        <v>0.91726774975162695</v>
      </c>
      <c r="E95" s="17">
        <v>0.12165200622185893</v>
      </c>
      <c r="F95" s="7">
        <v>1.031838865697098</v>
      </c>
      <c r="G95" s="17">
        <v>0.26164463971690222</v>
      </c>
      <c r="H95" s="7"/>
      <c r="I95" s="2"/>
      <c r="J95" s="88"/>
      <c r="K95" s="90"/>
      <c r="L95" s="18"/>
      <c r="M95" s="18"/>
      <c r="N95" s="18"/>
      <c r="O95" s="18"/>
      <c r="P95" s="18"/>
    </row>
    <row r="96" spans="2:16" x14ac:dyDescent="0.25">
      <c r="B96" s="9">
        <v>33</v>
      </c>
      <c r="C96" s="9" t="s">
        <v>30</v>
      </c>
      <c r="D96" s="7">
        <v>1.058287519843953</v>
      </c>
      <c r="E96" s="17">
        <v>9.6609520839823187E-2</v>
      </c>
      <c r="F96" s="7">
        <v>1.052177941067572</v>
      </c>
      <c r="G96" s="17">
        <v>0.18344097259179346</v>
      </c>
      <c r="H96" s="7"/>
      <c r="I96" s="2"/>
      <c r="J96" s="88"/>
      <c r="K96" s="90"/>
      <c r="L96" s="18"/>
      <c r="M96" s="18"/>
      <c r="N96" s="18"/>
      <c r="O96" s="18"/>
      <c r="P96" s="18"/>
    </row>
    <row r="97" spans="2:16" x14ac:dyDescent="0.25">
      <c r="B97" s="9">
        <v>56</v>
      </c>
      <c r="C97" s="9" t="s">
        <v>40</v>
      </c>
      <c r="D97" s="7">
        <v>1.061553954393871</v>
      </c>
      <c r="E97" s="17">
        <v>6.362168240443157E-2</v>
      </c>
      <c r="F97" s="7">
        <v>1.1938943251765719</v>
      </c>
      <c r="G97" s="17">
        <v>0.1156312591318796</v>
      </c>
      <c r="H97" s="7"/>
      <c r="I97" s="2"/>
      <c r="J97" s="88"/>
      <c r="K97" s="90"/>
      <c r="L97" s="18"/>
      <c r="M97" s="18"/>
      <c r="N97" s="18"/>
      <c r="O97" s="18"/>
      <c r="P97" s="18"/>
    </row>
    <row r="98" spans="2:16" x14ac:dyDescent="0.25">
      <c r="D98" s="91"/>
      <c r="F98" s="91"/>
      <c r="K98" s="13"/>
      <c r="L98" s="13"/>
      <c r="M98" s="13"/>
      <c r="N98" s="13"/>
      <c r="O98" s="13"/>
      <c r="P98" s="13"/>
    </row>
    <row r="99" spans="2:16" x14ac:dyDescent="0.25">
      <c r="B99" s="9" t="s">
        <v>114</v>
      </c>
    </row>
  </sheetData>
  <mergeCells count="5">
    <mergeCell ref="D47:E47"/>
    <mergeCell ref="K35:N35"/>
    <mergeCell ref="K47:L47"/>
    <mergeCell ref="M47:N47"/>
    <mergeCell ref="F47:G47"/>
  </mergeCells>
  <conditionalFormatting sqref="D49:D97">
    <cfRule type="expression" dxfId="4" priority="12">
      <formula>ABS(LN(D49))/(E49/D49)&gt;1.96</formula>
    </cfRule>
  </conditionalFormatting>
  <conditionalFormatting sqref="F49:F97">
    <cfRule type="expression" dxfId="3" priority="8">
      <formula>ABS(LN(F49))/(G49/F49)&gt;1.96</formula>
    </cfRule>
  </conditionalFormatting>
  <conditionalFormatting sqref="M49:M97">
    <cfRule type="expression" dxfId="2" priority="6">
      <formula>ABS(M49)/N49&gt;1.96</formula>
    </cfRule>
  </conditionalFormatting>
  <conditionalFormatting sqref="O49:O97">
    <cfRule type="expression" dxfId="1" priority="5">
      <formula>ABS(O49)/P49&gt;1.96</formula>
    </cfRule>
  </conditionalFormatting>
  <conditionalFormatting sqref="K49:K97">
    <cfRule type="expression" dxfId="0" priority="1">
      <formula>ABS(K49)/L49&gt;1.96</formula>
    </cfRule>
  </conditionalFormatting>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PiF 61 - Figure 1</vt:lpstr>
      <vt:lpstr>PiF 61 - Figure 2</vt:lpstr>
      <vt:lpstr>PiF 61 - Figure 3</vt:lpstr>
      <vt:lpstr>'PiF 61 - Figure 1'!Print_Area</vt:lpstr>
      <vt:lpstr>'PiF 61 - Figure 2'!Print_Area</vt:lpstr>
      <vt:lpstr>'PiF 61 - Figure 3'!Print_Area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ECHAZARRA Alfonso</dc:creator>
  <cp:lastModifiedBy>PIACENTINI Mario</cp:lastModifiedBy>
  <dcterms:created xsi:type="dcterms:W3CDTF">2015-06-18T07:49:32Z</dcterms:created>
  <dcterms:modified xsi:type="dcterms:W3CDTF">2016-03-10T14:28:54Z</dcterms:modified>
</cp:coreProperties>
</file>