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Data\DCR\STAT\cr2019\"/>
    </mc:Choice>
  </mc:AlternateContent>
  <bookViews>
    <workbookView xWindow="1160" yWindow="2540" windowWidth="15180" windowHeight="8600"/>
  </bookViews>
  <sheets>
    <sheet name="TAB25e" sheetId="1" r:id="rId1"/>
    <sheet name="TAB25f" sheetId="7" r:id="rId2"/>
    <sheet name="QueryE" sheetId="9" r:id="rId3"/>
    <sheet name="QueryF" sheetId="10" r:id="rId4"/>
    <sheet name="Sheet1" sheetId="11" r:id="rId5"/>
  </sheets>
  <definedNames>
    <definedName name="_Regression_Int" localSheetId="0" hidden="1">1</definedName>
    <definedName name="_Regression_Int" localSheetId="1" hidden="1">1</definedName>
    <definedName name="_xlnm.Print_Area" localSheetId="0">TAB25e!$A$1:$J$229</definedName>
    <definedName name="_xlnm.Print_Area" localSheetId="1">TAB25f!$A$1:$J$233</definedName>
    <definedName name="Print_Area_MI" localSheetId="0">TAB25e!$B$1:$F$216</definedName>
    <definedName name="Print_Area_MI" localSheetId="1">TAB25f!$B$1:$F$217</definedName>
    <definedName name="_xlnm.Print_Titles" localSheetId="0">TAB25e!$4:$7</definedName>
    <definedName name="_xlnm.Print_Titles" localSheetId="1">TAB25f!$4:$8</definedName>
  </definedNames>
  <calcPr calcId="162913"/>
  <pivotCaches>
    <pivotCache cacheId="42" r:id="rId6"/>
    <pivotCache cacheId="43" r:id="rId7"/>
    <pivotCache cacheId="44" r:id="rId8"/>
  </pivotCaches>
</workbook>
</file>

<file path=xl/calcChain.xml><?xml version="1.0" encoding="utf-8"?>
<calcChain xmlns="http://schemas.openxmlformats.org/spreadsheetml/2006/main">
  <c r="J73" i="1" l="1"/>
  <c r="I73" i="1"/>
  <c r="H73" i="1"/>
  <c r="G73" i="1"/>
  <c r="F73" i="1"/>
  <c r="E73" i="1"/>
  <c r="D73" i="1"/>
  <c r="C73" i="1"/>
  <c r="B73" i="1"/>
  <c r="A73" i="1"/>
  <c r="K202" i="10" l="1"/>
  <c r="K201" i="10"/>
  <c r="K200" i="10"/>
  <c r="K199" i="10"/>
  <c r="K198" i="10"/>
  <c r="K197" i="10"/>
  <c r="J186" i="7"/>
  <c r="J185" i="7"/>
  <c r="J168" i="7"/>
  <c r="J132" i="7"/>
  <c r="J116" i="7"/>
  <c r="J100" i="7"/>
  <c r="J99" i="7"/>
  <c r="J206" i="7"/>
  <c r="J210" i="7"/>
  <c r="I210" i="7"/>
  <c r="H210" i="7"/>
  <c r="G210" i="7"/>
  <c r="F210" i="7"/>
  <c r="E210" i="7"/>
  <c r="D210" i="7"/>
  <c r="C210" i="7"/>
  <c r="B210" i="7"/>
  <c r="K203" i="10"/>
  <c r="K205" i="10" s="1"/>
  <c r="D205" i="10"/>
  <c r="E205" i="10"/>
  <c r="F205" i="10"/>
  <c r="G205" i="10"/>
  <c r="H205" i="10"/>
  <c r="I205" i="10"/>
  <c r="J205" i="10"/>
  <c r="C205" i="10"/>
  <c r="I209" i="7"/>
  <c r="H209" i="7"/>
  <c r="G209" i="7"/>
  <c r="F209" i="7"/>
  <c r="E209" i="7"/>
  <c r="D209" i="7"/>
  <c r="C209" i="7"/>
  <c r="B209" i="7"/>
  <c r="A191" i="7"/>
  <c r="A176" i="7"/>
  <c r="A171" i="7"/>
  <c r="I154" i="7"/>
  <c r="H154" i="7"/>
  <c r="G154" i="7"/>
  <c r="F154" i="7"/>
  <c r="E154" i="7"/>
  <c r="D154" i="7"/>
  <c r="C154" i="7"/>
  <c r="B154" i="7"/>
  <c r="I75" i="7"/>
  <c r="H75" i="7"/>
  <c r="G75" i="7"/>
  <c r="F75" i="7"/>
  <c r="E75" i="7"/>
  <c r="D75" i="7"/>
  <c r="C75" i="7"/>
  <c r="B75" i="7"/>
  <c r="A75" i="7"/>
  <c r="I119" i="7"/>
  <c r="H119" i="7"/>
  <c r="G119" i="7"/>
  <c r="F119" i="7"/>
  <c r="E119" i="7"/>
  <c r="D119" i="7"/>
  <c r="C119" i="7"/>
  <c r="B119" i="7"/>
  <c r="A119" i="7"/>
  <c r="I171" i="7"/>
  <c r="H171" i="7"/>
  <c r="G171" i="7"/>
  <c r="F171" i="7"/>
  <c r="E171" i="7"/>
  <c r="D171" i="7"/>
  <c r="C171" i="7"/>
  <c r="B171" i="7"/>
  <c r="I158" i="7"/>
  <c r="H158" i="7"/>
  <c r="G158" i="7"/>
  <c r="F158" i="7"/>
  <c r="E158" i="7"/>
  <c r="D158" i="7"/>
  <c r="C158" i="7"/>
  <c r="B158" i="7"/>
  <c r="A158" i="7"/>
  <c r="I157" i="7"/>
  <c r="H157" i="7"/>
  <c r="G157" i="7"/>
  <c r="F157" i="7"/>
  <c r="E157" i="7"/>
  <c r="D157" i="7"/>
  <c r="C157" i="7"/>
  <c r="B157" i="7"/>
  <c r="A157" i="7"/>
  <c r="I153" i="7"/>
  <c r="H153" i="7"/>
  <c r="G153" i="7"/>
  <c r="F153" i="7"/>
  <c r="E153" i="7"/>
  <c r="D153" i="7"/>
  <c r="C153" i="7"/>
  <c r="B153" i="7"/>
  <c r="A137" i="7"/>
  <c r="A126" i="7"/>
  <c r="B105" i="7"/>
  <c r="C105" i="7"/>
  <c r="D105" i="7"/>
  <c r="E105" i="7"/>
  <c r="F105" i="7"/>
  <c r="G105" i="7"/>
  <c r="H105" i="7"/>
  <c r="I105" i="7"/>
  <c r="A105" i="7"/>
  <c r="A98" i="7"/>
  <c r="A81" i="7"/>
  <c r="D206" i="9"/>
  <c r="E206" i="9"/>
  <c r="F206" i="9"/>
  <c r="G206" i="9"/>
  <c r="H206" i="9"/>
  <c r="I206" i="9"/>
  <c r="J206" i="9"/>
  <c r="C206" i="9"/>
  <c r="I209" i="1"/>
  <c r="H209" i="1"/>
  <c r="G209" i="1"/>
  <c r="F209" i="1"/>
  <c r="E209" i="1"/>
  <c r="D209" i="1"/>
  <c r="C209" i="1"/>
  <c r="B209" i="1"/>
  <c r="I208" i="1"/>
  <c r="H208" i="1"/>
  <c r="G208" i="1"/>
  <c r="F208" i="1"/>
  <c r="E208" i="1"/>
  <c r="D208" i="1"/>
  <c r="C208" i="1"/>
  <c r="B208" i="1"/>
  <c r="A189" i="1"/>
  <c r="I169" i="1"/>
  <c r="H169" i="1"/>
  <c r="G169" i="1"/>
  <c r="F169" i="1"/>
  <c r="E169" i="1"/>
  <c r="D169" i="1"/>
  <c r="C169" i="1"/>
  <c r="B169" i="1"/>
  <c r="A169" i="1"/>
  <c r="A174" i="1"/>
  <c r="I156" i="1"/>
  <c r="H156" i="1"/>
  <c r="G156" i="1"/>
  <c r="F156" i="1"/>
  <c r="E156" i="1"/>
  <c r="D156" i="1"/>
  <c r="C156" i="1"/>
  <c r="B156" i="1"/>
  <c r="A156" i="1"/>
  <c r="I155" i="1"/>
  <c r="H155" i="1"/>
  <c r="G155" i="1"/>
  <c r="F155" i="1"/>
  <c r="E155" i="1"/>
  <c r="D155" i="1"/>
  <c r="C155" i="1"/>
  <c r="B155" i="1"/>
  <c r="A155" i="1"/>
  <c r="I152" i="1"/>
  <c r="H152" i="1"/>
  <c r="G152" i="1"/>
  <c r="F152" i="1"/>
  <c r="E152" i="1"/>
  <c r="D152" i="1"/>
  <c r="C152" i="1"/>
  <c r="B152" i="1"/>
  <c r="I151" i="1"/>
  <c r="H151" i="1"/>
  <c r="G151" i="1"/>
  <c r="F151" i="1"/>
  <c r="E151" i="1"/>
  <c r="D151" i="1"/>
  <c r="C151" i="1"/>
  <c r="B151" i="1"/>
  <c r="A135" i="1"/>
  <c r="A124" i="1"/>
  <c r="H117" i="1"/>
  <c r="I117" i="1"/>
  <c r="G117" i="1"/>
  <c r="C117" i="1"/>
  <c r="D117" i="1"/>
  <c r="E117" i="1"/>
  <c r="F117" i="1"/>
  <c r="B117" i="1"/>
  <c r="A103" i="1"/>
  <c r="A96" i="1"/>
  <c r="A79" i="1"/>
  <c r="G5" i="1" l="1"/>
  <c r="A193" i="7" l="1"/>
  <c r="B193" i="7"/>
  <c r="C193" i="7"/>
  <c r="D193" i="7"/>
  <c r="E193" i="7"/>
  <c r="F193" i="7"/>
  <c r="G193" i="7"/>
  <c r="H193" i="7"/>
  <c r="I193" i="7"/>
  <c r="A194" i="7"/>
  <c r="B194" i="7"/>
  <c r="C194" i="7"/>
  <c r="D194" i="7"/>
  <c r="E194" i="7"/>
  <c r="F194" i="7"/>
  <c r="G194" i="7"/>
  <c r="H194" i="7"/>
  <c r="I194" i="7"/>
  <c r="A195" i="7"/>
  <c r="B195" i="7"/>
  <c r="C195" i="7"/>
  <c r="D195" i="7"/>
  <c r="E195" i="7"/>
  <c r="F195" i="7"/>
  <c r="G195" i="7"/>
  <c r="H195" i="7"/>
  <c r="I195" i="7"/>
  <c r="A196" i="7"/>
  <c r="B196" i="7"/>
  <c r="C196" i="7"/>
  <c r="D196" i="7"/>
  <c r="E196" i="7"/>
  <c r="F196" i="7"/>
  <c r="G196" i="7"/>
  <c r="H196" i="7"/>
  <c r="I196" i="7"/>
  <c r="A197" i="7"/>
  <c r="B197" i="7"/>
  <c r="C197" i="7"/>
  <c r="D197" i="7"/>
  <c r="E197" i="7"/>
  <c r="F197" i="7"/>
  <c r="G197" i="7"/>
  <c r="H197" i="7"/>
  <c r="I197" i="7"/>
  <c r="A198" i="7"/>
  <c r="B198" i="7"/>
  <c r="C198" i="7"/>
  <c r="D198" i="7"/>
  <c r="E198" i="7"/>
  <c r="F198" i="7"/>
  <c r="G198" i="7"/>
  <c r="H198" i="7"/>
  <c r="I198" i="7"/>
  <c r="A199" i="7"/>
  <c r="B199" i="7"/>
  <c r="C199" i="7"/>
  <c r="D199" i="7"/>
  <c r="E199" i="7"/>
  <c r="F199" i="7"/>
  <c r="G199" i="7"/>
  <c r="H199" i="7"/>
  <c r="I199" i="7"/>
  <c r="A200" i="7"/>
  <c r="B200" i="7"/>
  <c r="C200" i="7"/>
  <c r="D200" i="7"/>
  <c r="E200" i="7"/>
  <c r="F200" i="7"/>
  <c r="G200" i="7"/>
  <c r="H200" i="7"/>
  <c r="I200" i="7"/>
  <c r="A201" i="7"/>
  <c r="B201" i="7"/>
  <c r="C201" i="7"/>
  <c r="D201" i="7"/>
  <c r="E201" i="7"/>
  <c r="F201" i="7"/>
  <c r="G201" i="7"/>
  <c r="H201" i="7"/>
  <c r="I201" i="7"/>
  <c r="A202" i="7"/>
  <c r="B202" i="7"/>
  <c r="C202" i="7"/>
  <c r="D202" i="7"/>
  <c r="E202" i="7"/>
  <c r="F202" i="7"/>
  <c r="G202" i="7"/>
  <c r="H202" i="7"/>
  <c r="I202" i="7"/>
  <c r="A203" i="7"/>
  <c r="B203" i="7"/>
  <c r="C203" i="7"/>
  <c r="D203" i="7"/>
  <c r="E203" i="7"/>
  <c r="F203" i="7"/>
  <c r="G203" i="7"/>
  <c r="H203" i="7"/>
  <c r="I203" i="7"/>
  <c r="A204" i="7"/>
  <c r="B204" i="7"/>
  <c r="C204" i="7"/>
  <c r="D204" i="7"/>
  <c r="E204" i="7"/>
  <c r="F204" i="7"/>
  <c r="G204" i="7"/>
  <c r="H204" i="7"/>
  <c r="I204" i="7"/>
  <c r="A205" i="7"/>
  <c r="B205" i="7"/>
  <c r="C205" i="7"/>
  <c r="D205" i="7"/>
  <c r="E205" i="7"/>
  <c r="F205" i="7"/>
  <c r="G205" i="7"/>
  <c r="H205" i="7"/>
  <c r="I205" i="7"/>
  <c r="A206" i="7"/>
  <c r="B206" i="7"/>
  <c r="C206" i="7"/>
  <c r="D206" i="7"/>
  <c r="E206" i="7"/>
  <c r="F206" i="7"/>
  <c r="G206" i="7"/>
  <c r="H206" i="7"/>
  <c r="I206" i="7"/>
  <c r="B207" i="7"/>
  <c r="C207" i="7"/>
  <c r="D207" i="7"/>
  <c r="E207" i="7"/>
  <c r="F207" i="7"/>
  <c r="G207" i="7"/>
  <c r="H207" i="7"/>
  <c r="I207" i="7"/>
  <c r="I192" i="7"/>
  <c r="H192" i="7"/>
  <c r="G192" i="7"/>
  <c r="F192" i="7"/>
  <c r="E192" i="7"/>
  <c r="D192" i="7"/>
  <c r="C192" i="7"/>
  <c r="B192" i="7"/>
  <c r="A192" i="7"/>
  <c r="A178" i="7"/>
  <c r="B178" i="7"/>
  <c r="C178" i="7"/>
  <c r="D178" i="7"/>
  <c r="E178" i="7"/>
  <c r="F178" i="7"/>
  <c r="G178" i="7"/>
  <c r="H178" i="7"/>
  <c r="I178" i="7"/>
  <c r="A179" i="7"/>
  <c r="B179" i="7"/>
  <c r="C179" i="7"/>
  <c r="D179" i="7"/>
  <c r="E179" i="7"/>
  <c r="F179" i="7"/>
  <c r="G179" i="7"/>
  <c r="H179" i="7"/>
  <c r="I179" i="7"/>
  <c r="A180" i="7"/>
  <c r="B180" i="7"/>
  <c r="C180" i="7"/>
  <c r="D180" i="7"/>
  <c r="E180" i="7"/>
  <c r="F180" i="7"/>
  <c r="G180" i="7"/>
  <c r="H180" i="7"/>
  <c r="I180" i="7"/>
  <c r="A181" i="7"/>
  <c r="B181" i="7"/>
  <c r="C181" i="7"/>
  <c r="D181" i="7"/>
  <c r="E181" i="7"/>
  <c r="F181" i="7"/>
  <c r="G181" i="7"/>
  <c r="H181" i="7"/>
  <c r="I181" i="7"/>
  <c r="A182" i="7"/>
  <c r="B182" i="7"/>
  <c r="C182" i="7"/>
  <c r="D182" i="7"/>
  <c r="E182" i="7"/>
  <c r="F182" i="7"/>
  <c r="G182" i="7"/>
  <c r="H182" i="7"/>
  <c r="I182" i="7"/>
  <c r="A183" i="7"/>
  <c r="B183" i="7"/>
  <c r="C183" i="7"/>
  <c r="D183" i="7"/>
  <c r="E183" i="7"/>
  <c r="F183" i="7"/>
  <c r="G183" i="7"/>
  <c r="H183" i="7"/>
  <c r="I183" i="7"/>
  <c r="A184" i="7"/>
  <c r="B184" i="7"/>
  <c r="C184" i="7"/>
  <c r="D184" i="7"/>
  <c r="E184" i="7"/>
  <c r="F184" i="7"/>
  <c r="G184" i="7"/>
  <c r="H184" i="7"/>
  <c r="I184" i="7"/>
  <c r="A185" i="7"/>
  <c r="B185" i="7"/>
  <c r="C185" i="7"/>
  <c r="D185" i="7"/>
  <c r="E185" i="7"/>
  <c r="F185" i="7"/>
  <c r="G185" i="7"/>
  <c r="H185" i="7"/>
  <c r="I185" i="7"/>
  <c r="A186" i="7"/>
  <c r="B186" i="7"/>
  <c r="C186" i="7"/>
  <c r="D186" i="7"/>
  <c r="E186" i="7"/>
  <c r="F186" i="7"/>
  <c r="G186" i="7"/>
  <c r="H186" i="7"/>
  <c r="I186" i="7"/>
  <c r="B187" i="7"/>
  <c r="C187" i="7"/>
  <c r="D187" i="7"/>
  <c r="E187" i="7"/>
  <c r="F187" i="7"/>
  <c r="G187" i="7"/>
  <c r="H187" i="7"/>
  <c r="I187" i="7"/>
  <c r="A190" i="7"/>
  <c r="B190" i="7"/>
  <c r="C190" i="7"/>
  <c r="D190" i="7"/>
  <c r="E190" i="7"/>
  <c r="F190" i="7"/>
  <c r="G190" i="7"/>
  <c r="H190" i="7"/>
  <c r="I190" i="7"/>
  <c r="B191" i="7"/>
  <c r="C191" i="7"/>
  <c r="D191" i="7"/>
  <c r="E191" i="7"/>
  <c r="F191" i="7"/>
  <c r="G191" i="7"/>
  <c r="H191" i="7"/>
  <c r="I191" i="7"/>
  <c r="I177" i="7"/>
  <c r="H177" i="7"/>
  <c r="G177" i="7"/>
  <c r="F177" i="7"/>
  <c r="E177" i="7"/>
  <c r="D177" i="7"/>
  <c r="C177" i="7"/>
  <c r="B177" i="7"/>
  <c r="A177" i="7"/>
  <c r="I176" i="7"/>
  <c r="H176" i="7"/>
  <c r="G176" i="7"/>
  <c r="F176" i="7"/>
  <c r="E176" i="7"/>
  <c r="D176" i="7"/>
  <c r="C176" i="7"/>
  <c r="B176" i="7"/>
  <c r="A160" i="7"/>
  <c r="B160" i="7"/>
  <c r="C160" i="7"/>
  <c r="D160" i="7"/>
  <c r="E160" i="7"/>
  <c r="F160" i="7"/>
  <c r="G160" i="7"/>
  <c r="H160" i="7"/>
  <c r="I160" i="7"/>
  <c r="A161" i="7"/>
  <c r="B161" i="7"/>
  <c r="C161" i="7"/>
  <c r="D161" i="7"/>
  <c r="E161" i="7"/>
  <c r="F161" i="7"/>
  <c r="G161" i="7"/>
  <c r="H161" i="7"/>
  <c r="I161" i="7"/>
  <c r="A162" i="7"/>
  <c r="B162" i="7"/>
  <c r="C162" i="7"/>
  <c r="D162" i="7"/>
  <c r="E162" i="7"/>
  <c r="F162" i="7"/>
  <c r="G162" i="7"/>
  <c r="H162" i="7"/>
  <c r="I162" i="7"/>
  <c r="A163" i="7"/>
  <c r="B163" i="7"/>
  <c r="C163" i="7"/>
  <c r="D163" i="7"/>
  <c r="E163" i="7"/>
  <c r="F163" i="7"/>
  <c r="G163" i="7"/>
  <c r="H163" i="7"/>
  <c r="I163" i="7"/>
  <c r="A164" i="7"/>
  <c r="B164" i="7"/>
  <c r="C164" i="7"/>
  <c r="D164" i="7"/>
  <c r="E164" i="7"/>
  <c r="F164" i="7"/>
  <c r="G164" i="7"/>
  <c r="H164" i="7"/>
  <c r="I164" i="7"/>
  <c r="A165" i="7"/>
  <c r="B165" i="7"/>
  <c r="C165" i="7"/>
  <c r="D165" i="7"/>
  <c r="E165" i="7"/>
  <c r="F165" i="7"/>
  <c r="G165" i="7"/>
  <c r="H165" i="7"/>
  <c r="I165" i="7"/>
  <c r="A166" i="7"/>
  <c r="B166" i="7"/>
  <c r="C166" i="7"/>
  <c r="D166" i="7"/>
  <c r="E166" i="7"/>
  <c r="F166" i="7"/>
  <c r="G166" i="7"/>
  <c r="H166" i="7"/>
  <c r="I166" i="7"/>
  <c r="A167" i="7"/>
  <c r="B167" i="7"/>
  <c r="C167" i="7"/>
  <c r="D167" i="7"/>
  <c r="E167" i="7"/>
  <c r="F167" i="7"/>
  <c r="G167" i="7"/>
  <c r="H167" i="7"/>
  <c r="I167" i="7"/>
  <c r="A168" i="7"/>
  <c r="B168" i="7"/>
  <c r="C168" i="7"/>
  <c r="D168" i="7"/>
  <c r="E168" i="7"/>
  <c r="F168" i="7"/>
  <c r="G168" i="7"/>
  <c r="H168" i="7"/>
  <c r="I168" i="7"/>
  <c r="B169" i="7"/>
  <c r="C169" i="7"/>
  <c r="D169" i="7"/>
  <c r="E169" i="7"/>
  <c r="F169" i="7"/>
  <c r="G169" i="7"/>
  <c r="H169" i="7"/>
  <c r="I169" i="7"/>
  <c r="A175" i="7"/>
  <c r="B175" i="7"/>
  <c r="C175" i="7"/>
  <c r="D175" i="7"/>
  <c r="E175" i="7"/>
  <c r="F175" i="7"/>
  <c r="G175" i="7"/>
  <c r="H175" i="7"/>
  <c r="I175" i="7"/>
  <c r="I159" i="7"/>
  <c r="H159" i="7"/>
  <c r="G159" i="7"/>
  <c r="F159" i="7"/>
  <c r="E159" i="7"/>
  <c r="D159" i="7"/>
  <c r="C159" i="7"/>
  <c r="B159" i="7"/>
  <c r="A159" i="7"/>
  <c r="A151" i="7"/>
  <c r="B151" i="7"/>
  <c r="C151" i="7"/>
  <c r="D151" i="7"/>
  <c r="E151" i="7"/>
  <c r="F151" i="7"/>
  <c r="G151" i="7"/>
  <c r="H151" i="7"/>
  <c r="I151" i="7"/>
  <c r="A152" i="7"/>
  <c r="B152" i="7"/>
  <c r="C152" i="7"/>
  <c r="D152" i="7"/>
  <c r="E152" i="7"/>
  <c r="F152" i="7"/>
  <c r="G152" i="7"/>
  <c r="H152" i="7"/>
  <c r="I152" i="7"/>
  <c r="A139" i="7"/>
  <c r="B139" i="7"/>
  <c r="C139" i="7"/>
  <c r="D139" i="7"/>
  <c r="E139" i="7"/>
  <c r="F139" i="7"/>
  <c r="G139" i="7"/>
  <c r="H139" i="7"/>
  <c r="I139" i="7"/>
  <c r="A140" i="7"/>
  <c r="B140" i="7"/>
  <c r="C140" i="7"/>
  <c r="D140" i="7"/>
  <c r="E140" i="7"/>
  <c r="F140" i="7"/>
  <c r="G140" i="7"/>
  <c r="H140" i="7"/>
  <c r="I140" i="7"/>
  <c r="A141" i="7"/>
  <c r="B141" i="7"/>
  <c r="C141" i="7"/>
  <c r="D141" i="7"/>
  <c r="E141" i="7"/>
  <c r="F141" i="7"/>
  <c r="G141" i="7"/>
  <c r="H141" i="7"/>
  <c r="I141" i="7"/>
  <c r="A142" i="7"/>
  <c r="B142" i="7"/>
  <c r="C142" i="7"/>
  <c r="D142" i="7"/>
  <c r="E142" i="7"/>
  <c r="F142" i="7"/>
  <c r="G142" i="7"/>
  <c r="H142" i="7"/>
  <c r="I142" i="7"/>
  <c r="A143" i="7"/>
  <c r="B143" i="7"/>
  <c r="C143" i="7"/>
  <c r="D143" i="7"/>
  <c r="E143" i="7"/>
  <c r="F143" i="7"/>
  <c r="G143" i="7"/>
  <c r="H143" i="7"/>
  <c r="I143" i="7"/>
  <c r="A144" i="7"/>
  <c r="B144" i="7"/>
  <c r="C144" i="7"/>
  <c r="D144" i="7"/>
  <c r="E144" i="7"/>
  <c r="F144" i="7"/>
  <c r="G144" i="7"/>
  <c r="H144" i="7"/>
  <c r="I144" i="7"/>
  <c r="A145" i="7"/>
  <c r="B145" i="7"/>
  <c r="C145" i="7"/>
  <c r="D145" i="7"/>
  <c r="E145" i="7"/>
  <c r="F145" i="7"/>
  <c r="G145" i="7"/>
  <c r="H145" i="7"/>
  <c r="I145" i="7"/>
  <c r="A146" i="7"/>
  <c r="B146" i="7"/>
  <c r="C146" i="7"/>
  <c r="D146" i="7"/>
  <c r="E146" i="7"/>
  <c r="F146" i="7"/>
  <c r="G146" i="7"/>
  <c r="H146" i="7"/>
  <c r="I146" i="7"/>
  <c r="A147" i="7"/>
  <c r="B147" i="7"/>
  <c r="C147" i="7"/>
  <c r="D147" i="7"/>
  <c r="E147" i="7"/>
  <c r="F147" i="7"/>
  <c r="G147" i="7"/>
  <c r="H147" i="7"/>
  <c r="I147" i="7"/>
  <c r="A148" i="7"/>
  <c r="B148" i="7"/>
  <c r="C148" i="7"/>
  <c r="D148" i="7"/>
  <c r="E148" i="7"/>
  <c r="F148" i="7"/>
  <c r="G148" i="7"/>
  <c r="H148" i="7"/>
  <c r="I148" i="7"/>
  <c r="A149" i="7"/>
  <c r="B149" i="7"/>
  <c r="C149" i="7"/>
  <c r="D149" i="7"/>
  <c r="E149" i="7"/>
  <c r="F149" i="7"/>
  <c r="G149" i="7"/>
  <c r="H149" i="7"/>
  <c r="I149" i="7"/>
  <c r="A150" i="7"/>
  <c r="B150" i="7"/>
  <c r="C150" i="7"/>
  <c r="D150" i="7"/>
  <c r="E150" i="7"/>
  <c r="F150" i="7"/>
  <c r="G150" i="7"/>
  <c r="H150" i="7"/>
  <c r="I150" i="7"/>
  <c r="I138" i="7"/>
  <c r="H138" i="7"/>
  <c r="G138" i="7"/>
  <c r="F138" i="7"/>
  <c r="E138" i="7"/>
  <c r="D138" i="7"/>
  <c r="C138" i="7"/>
  <c r="B138" i="7"/>
  <c r="A138" i="7"/>
  <c r="A128" i="7"/>
  <c r="B128" i="7"/>
  <c r="C128" i="7"/>
  <c r="D128" i="7"/>
  <c r="E128" i="7"/>
  <c r="F128" i="7"/>
  <c r="G128" i="7"/>
  <c r="H128" i="7"/>
  <c r="I128" i="7"/>
  <c r="A129" i="7"/>
  <c r="B129" i="7"/>
  <c r="C129" i="7"/>
  <c r="D129" i="7"/>
  <c r="E129" i="7"/>
  <c r="F129" i="7"/>
  <c r="G129" i="7"/>
  <c r="H129" i="7"/>
  <c r="I129" i="7"/>
  <c r="A130" i="7"/>
  <c r="B130" i="7"/>
  <c r="C130" i="7"/>
  <c r="D130" i="7"/>
  <c r="E130" i="7"/>
  <c r="F130" i="7"/>
  <c r="G130" i="7"/>
  <c r="H130" i="7"/>
  <c r="I130" i="7"/>
  <c r="A131" i="7"/>
  <c r="B131" i="7"/>
  <c r="C131" i="7"/>
  <c r="D131" i="7"/>
  <c r="E131" i="7"/>
  <c r="F131" i="7"/>
  <c r="G131" i="7"/>
  <c r="H131" i="7"/>
  <c r="I131" i="7"/>
  <c r="A132" i="7"/>
  <c r="B132" i="7"/>
  <c r="C132" i="7"/>
  <c r="D132" i="7"/>
  <c r="E132" i="7"/>
  <c r="F132" i="7"/>
  <c r="G132" i="7"/>
  <c r="H132" i="7"/>
  <c r="I132" i="7"/>
  <c r="B133" i="7"/>
  <c r="C133" i="7"/>
  <c r="D133" i="7"/>
  <c r="E133" i="7"/>
  <c r="F133" i="7"/>
  <c r="G133" i="7"/>
  <c r="H133" i="7"/>
  <c r="I133" i="7"/>
  <c r="A136" i="7"/>
  <c r="B136" i="7"/>
  <c r="C136" i="7"/>
  <c r="D136" i="7"/>
  <c r="E136" i="7"/>
  <c r="F136" i="7"/>
  <c r="G136" i="7"/>
  <c r="H136" i="7"/>
  <c r="I136" i="7"/>
  <c r="B137" i="7"/>
  <c r="C137" i="7"/>
  <c r="D137" i="7"/>
  <c r="E137" i="7"/>
  <c r="F137" i="7"/>
  <c r="G137" i="7"/>
  <c r="H137" i="7"/>
  <c r="I137" i="7"/>
  <c r="I127" i="7"/>
  <c r="H127" i="7"/>
  <c r="G127" i="7"/>
  <c r="F127" i="7"/>
  <c r="E127" i="7"/>
  <c r="D127" i="7"/>
  <c r="C127" i="7"/>
  <c r="B127" i="7"/>
  <c r="A127" i="7"/>
  <c r="I126" i="7"/>
  <c r="H126" i="7"/>
  <c r="G126" i="7"/>
  <c r="F126" i="7"/>
  <c r="E126" i="7"/>
  <c r="D126" i="7"/>
  <c r="C126" i="7"/>
  <c r="B126" i="7"/>
  <c r="A116" i="7"/>
  <c r="B116" i="7"/>
  <c r="C116" i="7"/>
  <c r="D116" i="7"/>
  <c r="E116" i="7"/>
  <c r="F116" i="7"/>
  <c r="G116" i="7"/>
  <c r="H116" i="7"/>
  <c r="I116" i="7"/>
  <c r="B117" i="7"/>
  <c r="C117" i="7"/>
  <c r="D117" i="7"/>
  <c r="E117" i="7"/>
  <c r="F117" i="7"/>
  <c r="G117" i="7"/>
  <c r="H117" i="7"/>
  <c r="I117" i="7"/>
  <c r="A125" i="7"/>
  <c r="B125" i="7"/>
  <c r="C125" i="7"/>
  <c r="D125" i="7"/>
  <c r="E125" i="7"/>
  <c r="F125" i="7"/>
  <c r="G125" i="7"/>
  <c r="H125" i="7"/>
  <c r="I125" i="7"/>
  <c r="B107" i="7"/>
  <c r="C107" i="7"/>
  <c r="D107" i="7"/>
  <c r="E107" i="7"/>
  <c r="F107" i="7"/>
  <c r="G107" i="7"/>
  <c r="H107" i="7"/>
  <c r="I107" i="7"/>
  <c r="A108" i="7"/>
  <c r="B108" i="7"/>
  <c r="C108" i="7"/>
  <c r="D108" i="7"/>
  <c r="E108" i="7"/>
  <c r="F108" i="7"/>
  <c r="G108" i="7"/>
  <c r="H108" i="7"/>
  <c r="I108" i="7"/>
  <c r="A109" i="7"/>
  <c r="B109" i="7"/>
  <c r="C109" i="7"/>
  <c r="D109" i="7"/>
  <c r="E109" i="7"/>
  <c r="F109" i="7"/>
  <c r="G109" i="7"/>
  <c r="H109" i="7"/>
  <c r="I109" i="7"/>
  <c r="A110" i="7"/>
  <c r="B110" i="7"/>
  <c r="C110" i="7"/>
  <c r="D110" i="7"/>
  <c r="E110" i="7"/>
  <c r="F110" i="7"/>
  <c r="G110" i="7"/>
  <c r="H110" i="7"/>
  <c r="I110" i="7"/>
  <c r="A111" i="7"/>
  <c r="B111" i="7"/>
  <c r="C111" i="7"/>
  <c r="D111" i="7"/>
  <c r="E111" i="7"/>
  <c r="F111" i="7"/>
  <c r="G111" i="7"/>
  <c r="H111" i="7"/>
  <c r="I111" i="7"/>
  <c r="A112" i="7"/>
  <c r="B112" i="7"/>
  <c r="C112" i="7"/>
  <c r="D112" i="7"/>
  <c r="E112" i="7"/>
  <c r="F112" i="7"/>
  <c r="G112" i="7"/>
  <c r="H112" i="7"/>
  <c r="I112" i="7"/>
  <c r="A113" i="7"/>
  <c r="B113" i="7"/>
  <c r="C113" i="7"/>
  <c r="D113" i="7"/>
  <c r="E113" i="7"/>
  <c r="F113" i="7"/>
  <c r="G113" i="7"/>
  <c r="H113" i="7"/>
  <c r="I113" i="7"/>
  <c r="B114" i="7"/>
  <c r="C114" i="7"/>
  <c r="D114" i="7"/>
  <c r="E114" i="7"/>
  <c r="F114" i="7"/>
  <c r="G114" i="7"/>
  <c r="H114" i="7"/>
  <c r="I114" i="7"/>
  <c r="A115" i="7"/>
  <c r="B115" i="7"/>
  <c r="C115" i="7"/>
  <c r="D115" i="7"/>
  <c r="E115" i="7"/>
  <c r="F115" i="7"/>
  <c r="G115" i="7"/>
  <c r="H115" i="7"/>
  <c r="I115" i="7"/>
  <c r="I106" i="7"/>
  <c r="H106" i="7"/>
  <c r="G106" i="7"/>
  <c r="F106" i="7"/>
  <c r="E106" i="7"/>
  <c r="D106" i="7"/>
  <c r="C106" i="7"/>
  <c r="B106" i="7"/>
  <c r="A106" i="7"/>
  <c r="A64" i="7"/>
  <c r="A100" i="7"/>
  <c r="A104" i="7"/>
  <c r="A99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82" i="7"/>
  <c r="B82" i="7"/>
  <c r="C82" i="7"/>
  <c r="D82" i="7"/>
  <c r="E82" i="7"/>
  <c r="F82" i="7"/>
  <c r="G82" i="7"/>
  <c r="H82" i="7"/>
  <c r="I82" i="7"/>
  <c r="B83" i="7"/>
  <c r="C83" i="7"/>
  <c r="D83" i="7"/>
  <c r="E83" i="7"/>
  <c r="F83" i="7"/>
  <c r="G83" i="7"/>
  <c r="H83" i="7"/>
  <c r="I83" i="7"/>
  <c r="B84" i="7"/>
  <c r="C84" i="7"/>
  <c r="D84" i="7"/>
  <c r="E84" i="7"/>
  <c r="F84" i="7"/>
  <c r="G84" i="7"/>
  <c r="H84" i="7"/>
  <c r="I84" i="7"/>
  <c r="B85" i="7"/>
  <c r="C85" i="7"/>
  <c r="D85" i="7"/>
  <c r="E85" i="7"/>
  <c r="F85" i="7"/>
  <c r="G85" i="7"/>
  <c r="H85" i="7"/>
  <c r="I85" i="7"/>
  <c r="B86" i="7"/>
  <c r="C86" i="7"/>
  <c r="D86" i="7"/>
  <c r="E86" i="7"/>
  <c r="F86" i="7"/>
  <c r="G86" i="7"/>
  <c r="H86" i="7"/>
  <c r="I86" i="7"/>
  <c r="B87" i="7"/>
  <c r="C87" i="7"/>
  <c r="D87" i="7"/>
  <c r="E87" i="7"/>
  <c r="F87" i="7"/>
  <c r="G87" i="7"/>
  <c r="H87" i="7"/>
  <c r="I87" i="7"/>
  <c r="B88" i="7"/>
  <c r="C88" i="7"/>
  <c r="D88" i="7"/>
  <c r="E88" i="7"/>
  <c r="F88" i="7"/>
  <c r="G88" i="7"/>
  <c r="H88" i="7"/>
  <c r="I88" i="7"/>
  <c r="B89" i="7"/>
  <c r="C89" i="7"/>
  <c r="D89" i="7"/>
  <c r="E89" i="7"/>
  <c r="F89" i="7"/>
  <c r="G89" i="7"/>
  <c r="H89" i="7"/>
  <c r="I89" i="7"/>
  <c r="B90" i="7"/>
  <c r="C90" i="7"/>
  <c r="D90" i="7"/>
  <c r="E90" i="7"/>
  <c r="F90" i="7"/>
  <c r="G90" i="7"/>
  <c r="H90" i="7"/>
  <c r="I90" i="7"/>
  <c r="B91" i="7"/>
  <c r="C91" i="7"/>
  <c r="D91" i="7"/>
  <c r="E91" i="7"/>
  <c r="F91" i="7"/>
  <c r="G91" i="7"/>
  <c r="H91" i="7"/>
  <c r="I91" i="7"/>
  <c r="B92" i="7"/>
  <c r="C92" i="7"/>
  <c r="D92" i="7"/>
  <c r="E92" i="7"/>
  <c r="F92" i="7"/>
  <c r="G92" i="7"/>
  <c r="H92" i="7"/>
  <c r="I92" i="7"/>
  <c r="B93" i="7"/>
  <c r="C93" i="7"/>
  <c r="D93" i="7"/>
  <c r="E93" i="7"/>
  <c r="F93" i="7"/>
  <c r="G93" i="7"/>
  <c r="H93" i="7"/>
  <c r="I93" i="7"/>
  <c r="B94" i="7"/>
  <c r="C94" i="7"/>
  <c r="D94" i="7"/>
  <c r="E94" i="7"/>
  <c r="F94" i="7"/>
  <c r="G94" i="7"/>
  <c r="H94" i="7"/>
  <c r="I94" i="7"/>
  <c r="B95" i="7"/>
  <c r="C95" i="7"/>
  <c r="D95" i="7"/>
  <c r="E95" i="7"/>
  <c r="F95" i="7"/>
  <c r="G95" i="7"/>
  <c r="H95" i="7"/>
  <c r="I95" i="7"/>
  <c r="B96" i="7"/>
  <c r="C96" i="7"/>
  <c r="D96" i="7"/>
  <c r="E96" i="7"/>
  <c r="F96" i="7"/>
  <c r="G96" i="7"/>
  <c r="H96" i="7"/>
  <c r="I96" i="7"/>
  <c r="B97" i="7"/>
  <c r="C97" i="7"/>
  <c r="D97" i="7"/>
  <c r="E97" i="7"/>
  <c r="F97" i="7"/>
  <c r="G97" i="7"/>
  <c r="H97" i="7"/>
  <c r="I97" i="7"/>
  <c r="B98" i="7"/>
  <c r="C98" i="7"/>
  <c r="D98" i="7"/>
  <c r="E98" i="7"/>
  <c r="F98" i="7"/>
  <c r="G98" i="7"/>
  <c r="H98" i="7"/>
  <c r="I98" i="7"/>
  <c r="B99" i="7"/>
  <c r="C99" i="7"/>
  <c r="D99" i="7"/>
  <c r="E99" i="7"/>
  <c r="F99" i="7"/>
  <c r="G99" i="7"/>
  <c r="H99" i="7"/>
  <c r="I99" i="7"/>
  <c r="B100" i="7"/>
  <c r="C100" i="7"/>
  <c r="D100" i="7"/>
  <c r="E100" i="7"/>
  <c r="F100" i="7"/>
  <c r="G100" i="7"/>
  <c r="H100" i="7"/>
  <c r="I100" i="7"/>
  <c r="B101" i="7"/>
  <c r="C101" i="7"/>
  <c r="D101" i="7"/>
  <c r="E101" i="7"/>
  <c r="F101" i="7"/>
  <c r="G101" i="7"/>
  <c r="H101" i="7"/>
  <c r="I101" i="7"/>
  <c r="B104" i="7"/>
  <c r="C104" i="7"/>
  <c r="D104" i="7"/>
  <c r="E104" i="7"/>
  <c r="F104" i="7"/>
  <c r="G104" i="7"/>
  <c r="H104" i="7"/>
  <c r="I104" i="7"/>
  <c r="I81" i="7"/>
  <c r="H81" i="7"/>
  <c r="G81" i="7"/>
  <c r="F81" i="7"/>
  <c r="E81" i="7"/>
  <c r="D81" i="7"/>
  <c r="C81" i="7"/>
  <c r="B81" i="7"/>
  <c r="I73" i="7"/>
  <c r="H73" i="7"/>
  <c r="G73" i="7"/>
  <c r="F73" i="7"/>
  <c r="E73" i="7"/>
  <c r="D73" i="7"/>
  <c r="C73" i="7"/>
  <c r="B73" i="7"/>
  <c r="A65" i="7"/>
  <c r="A49" i="7"/>
  <c r="F120" i="7" l="1"/>
  <c r="B120" i="7"/>
  <c r="I120" i="7"/>
  <c r="E120" i="7"/>
  <c r="H120" i="7"/>
  <c r="D120" i="7"/>
  <c r="G120" i="7"/>
  <c r="C120" i="7"/>
  <c r="G172" i="7"/>
  <c r="C172" i="7"/>
  <c r="D172" i="7"/>
  <c r="H172" i="7"/>
  <c r="E172" i="7"/>
  <c r="I172" i="7"/>
  <c r="B172" i="7"/>
  <c r="F172" i="7"/>
  <c r="A62" i="1"/>
  <c r="A63" i="1"/>
  <c r="I205" i="1"/>
  <c r="H205" i="1"/>
  <c r="G205" i="1"/>
  <c r="F205" i="1"/>
  <c r="E205" i="1"/>
  <c r="D205" i="1"/>
  <c r="C205" i="1"/>
  <c r="B205" i="1"/>
  <c r="I204" i="1"/>
  <c r="H204" i="1"/>
  <c r="G204" i="1"/>
  <c r="F204" i="1"/>
  <c r="E204" i="1"/>
  <c r="D204" i="1"/>
  <c r="C204" i="1"/>
  <c r="B204" i="1"/>
  <c r="A204" i="1"/>
  <c r="I203" i="1"/>
  <c r="H203" i="1"/>
  <c r="G203" i="1"/>
  <c r="F203" i="1"/>
  <c r="E203" i="1"/>
  <c r="D203" i="1"/>
  <c r="C203" i="1"/>
  <c r="B203" i="1"/>
  <c r="A203" i="1"/>
  <c r="I202" i="1"/>
  <c r="H202" i="1"/>
  <c r="G202" i="1"/>
  <c r="F202" i="1"/>
  <c r="E202" i="1"/>
  <c r="D202" i="1"/>
  <c r="C202" i="1"/>
  <c r="B202" i="1"/>
  <c r="A202" i="1"/>
  <c r="I201" i="1"/>
  <c r="H201" i="1"/>
  <c r="G201" i="1"/>
  <c r="F201" i="1"/>
  <c r="E201" i="1"/>
  <c r="D201" i="1"/>
  <c r="C201" i="1"/>
  <c r="B201" i="1"/>
  <c r="A201" i="1"/>
  <c r="I200" i="1"/>
  <c r="H200" i="1"/>
  <c r="G200" i="1"/>
  <c r="F200" i="1"/>
  <c r="E200" i="1"/>
  <c r="D200" i="1"/>
  <c r="C200" i="1"/>
  <c r="B200" i="1"/>
  <c r="A200" i="1"/>
  <c r="I199" i="1"/>
  <c r="H199" i="1"/>
  <c r="G199" i="1"/>
  <c r="F199" i="1"/>
  <c r="E199" i="1"/>
  <c r="D199" i="1"/>
  <c r="C199" i="1"/>
  <c r="B199" i="1"/>
  <c r="A199" i="1"/>
  <c r="I198" i="1"/>
  <c r="H198" i="1"/>
  <c r="G198" i="1"/>
  <c r="F198" i="1"/>
  <c r="E198" i="1"/>
  <c r="D198" i="1"/>
  <c r="C198" i="1"/>
  <c r="B198" i="1"/>
  <c r="A198" i="1"/>
  <c r="I197" i="1"/>
  <c r="H197" i="1"/>
  <c r="G197" i="1"/>
  <c r="F197" i="1"/>
  <c r="E197" i="1"/>
  <c r="D197" i="1"/>
  <c r="C197" i="1"/>
  <c r="B197" i="1"/>
  <c r="A197" i="1"/>
  <c r="I196" i="1"/>
  <c r="H196" i="1"/>
  <c r="G196" i="1"/>
  <c r="F196" i="1"/>
  <c r="E196" i="1"/>
  <c r="D196" i="1"/>
  <c r="C196" i="1"/>
  <c r="B196" i="1"/>
  <c r="A196" i="1"/>
  <c r="I195" i="1"/>
  <c r="H195" i="1"/>
  <c r="G195" i="1"/>
  <c r="F195" i="1"/>
  <c r="E195" i="1"/>
  <c r="D195" i="1"/>
  <c r="C195" i="1"/>
  <c r="B195" i="1"/>
  <c r="A195" i="1"/>
  <c r="I194" i="1"/>
  <c r="H194" i="1"/>
  <c r="G194" i="1"/>
  <c r="F194" i="1"/>
  <c r="E194" i="1"/>
  <c r="D194" i="1"/>
  <c r="C194" i="1"/>
  <c r="B194" i="1"/>
  <c r="A194" i="1"/>
  <c r="I193" i="1"/>
  <c r="H193" i="1"/>
  <c r="G193" i="1"/>
  <c r="F193" i="1"/>
  <c r="E193" i="1"/>
  <c r="D193" i="1"/>
  <c r="C193" i="1"/>
  <c r="B193" i="1"/>
  <c r="A193" i="1"/>
  <c r="I192" i="1"/>
  <c r="H192" i="1"/>
  <c r="G192" i="1"/>
  <c r="F192" i="1"/>
  <c r="E192" i="1"/>
  <c r="D192" i="1"/>
  <c r="C192" i="1"/>
  <c r="B192" i="1"/>
  <c r="A192" i="1"/>
  <c r="I191" i="1"/>
  <c r="H191" i="1"/>
  <c r="G191" i="1"/>
  <c r="F191" i="1"/>
  <c r="E191" i="1"/>
  <c r="D191" i="1"/>
  <c r="C191" i="1"/>
  <c r="B191" i="1"/>
  <c r="A191" i="1"/>
  <c r="I190" i="1"/>
  <c r="H190" i="1"/>
  <c r="G190" i="1"/>
  <c r="F190" i="1"/>
  <c r="E190" i="1"/>
  <c r="D190" i="1"/>
  <c r="C190" i="1"/>
  <c r="B190" i="1"/>
  <c r="A190" i="1"/>
  <c r="I189" i="1"/>
  <c r="H189" i="1"/>
  <c r="G189" i="1"/>
  <c r="F189" i="1"/>
  <c r="E189" i="1"/>
  <c r="D189" i="1"/>
  <c r="C189" i="1"/>
  <c r="B189" i="1"/>
  <c r="I188" i="1"/>
  <c r="H188" i="1"/>
  <c r="G188" i="1"/>
  <c r="F188" i="1"/>
  <c r="E188" i="1"/>
  <c r="D188" i="1"/>
  <c r="C188" i="1"/>
  <c r="B188" i="1"/>
  <c r="A188" i="1"/>
  <c r="I185" i="1"/>
  <c r="H185" i="1"/>
  <c r="G185" i="1"/>
  <c r="F185" i="1"/>
  <c r="E185" i="1"/>
  <c r="D185" i="1"/>
  <c r="C185" i="1"/>
  <c r="B185" i="1"/>
  <c r="I184" i="1"/>
  <c r="H184" i="1"/>
  <c r="G184" i="1"/>
  <c r="F184" i="1"/>
  <c r="E184" i="1"/>
  <c r="D184" i="1"/>
  <c r="C184" i="1"/>
  <c r="B184" i="1"/>
  <c r="A184" i="1"/>
  <c r="I183" i="1"/>
  <c r="H183" i="1"/>
  <c r="G183" i="1"/>
  <c r="F183" i="1"/>
  <c r="E183" i="1"/>
  <c r="D183" i="1"/>
  <c r="C183" i="1"/>
  <c r="B183" i="1"/>
  <c r="A183" i="1"/>
  <c r="I182" i="1"/>
  <c r="H182" i="1"/>
  <c r="G182" i="1"/>
  <c r="F182" i="1"/>
  <c r="E182" i="1"/>
  <c r="D182" i="1"/>
  <c r="C182" i="1"/>
  <c r="B182" i="1"/>
  <c r="A182" i="1"/>
  <c r="I181" i="1"/>
  <c r="H181" i="1"/>
  <c r="G181" i="1"/>
  <c r="F181" i="1"/>
  <c r="E181" i="1"/>
  <c r="D181" i="1"/>
  <c r="C181" i="1"/>
  <c r="B181" i="1"/>
  <c r="A181" i="1"/>
  <c r="I180" i="1"/>
  <c r="H180" i="1"/>
  <c r="G180" i="1"/>
  <c r="F180" i="1"/>
  <c r="E180" i="1"/>
  <c r="D180" i="1"/>
  <c r="C180" i="1"/>
  <c r="B180" i="1"/>
  <c r="A180" i="1"/>
  <c r="I179" i="1"/>
  <c r="H179" i="1"/>
  <c r="G179" i="1"/>
  <c r="F179" i="1"/>
  <c r="E179" i="1"/>
  <c r="D179" i="1"/>
  <c r="C179" i="1"/>
  <c r="B179" i="1"/>
  <c r="A179" i="1"/>
  <c r="I178" i="1"/>
  <c r="H178" i="1"/>
  <c r="G178" i="1"/>
  <c r="F178" i="1"/>
  <c r="E178" i="1"/>
  <c r="D178" i="1"/>
  <c r="C178" i="1"/>
  <c r="B178" i="1"/>
  <c r="A178" i="1"/>
  <c r="I177" i="1"/>
  <c r="H177" i="1"/>
  <c r="G177" i="1"/>
  <c r="F177" i="1"/>
  <c r="E177" i="1"/>
  <c r="D177" i="1"/>
  <c r="C177" i="1"/>
  <c r="B177" i="1"/>
  <c r="A177" i="1"/>
  <c r="I176" i="1"/>
  <c r="H176" i="1"/>
  <c r="G176" i="1"/>
  <c r="F176" i="1"/>
  <c r="E176" i="1"/>
  <c r="D176" i="1"/>
  <c r="C176" i="1"/>
  <c r="B176" i="1"/>
  <c r="A176" i="1"/>
  <c r="I175" i="1"/>
  <c r="H175" i="1"/>
  <c r="G175" i="1"/>
  <c r="F175" i="1"/>
  <c r="E175" i="1"/>
  <c r="D175" i="1"/>
  <c r="C175" i="1"/>
  <c r="B175" i="1"/>
  <c r="A175" i="1"/>
  <c r="I174" i="1"/>
  <c r="H174" i="1"/>
  <c r="G174" i="1"/>
  <c r="F174" i="1"/>
  <c r="E174" i="1"/>
  <c r="D174" i="1"/>
  <c r="C174" i="1"/>
  <c r="B174" i="1"/>
  <c r="I173" i="1"/>
  <c r="H173" i="1"/>
  <c r="G173" i="1"/>
  <c r="F173" i="1"/>
  <c r="E173" i="1"/>
  <c r="D173" i="1"/>
  <c r="C173" i="1"/>
  <c r="B173" i="1"/>
  <c r="A173" i="1"/>
  <c r="I167" i="1"/>
  <c r="H167" i="1"/>
  <c r="G167" i="1"/>
  <c r="F167" i="1"/>
  <c r="E167" i="1"/>
  <c r="D167" i="1"/>
  <c r="C167" i="1"/>
  <c r="B167" i="1"/>
  <c r="I166" i="1"/>
  <c r="H166" i="1"/>
  <c r="G166" i="1"/>
  <c r="F166" i="1"/>
  <c r="E166" i="1"/>
  <c r="D166" i="1"/>
  <c r="C166" i="1"/>
  <c r="B166" i="1"/>
  <c r="A166" i="1"/>
  <c r="I165" i="1"/>
  <c r="H165" i="1"/>
  <c r="G165" i="1"/>
  <c r="F165" i="1"/>
  <c r="E165" i="1"/>
  <c r="D165" i="1"/>
  <c r="C165" i="1"/>
  <c r="B165" i="1"/>
  <c r="A165" i="1"/>
  <c r="I164" i="1"/>
  <c r="H164" i="1"/>
  <c r="G164" i="1"/>
  <c r="F164" i="1"/>
  <c r="E164" i="1"/>
  <c r="D164" i="1"/>
  <c r="C164" i="1"/>
  <c r="B164" i="1"/>
  <c r="A164" i="1"/>
  <c r="I163" i="1"/>
  <c r="H163" i="1"/>
  <c r="G163" i="1"/>
  <c r="F163" i="1"/>
  <c r="E163" i="1"/>
  <c r="D163" i="1"/>
  <c r="C163" i="1"/>
  <c r="B163" i="1"/>
  <c r="A163" i="1"/>
  <c r="I162" i="1"/>
  <c r="H162" i="1"/>
  <c r="G162" i="1"/>
  <c r="F162" i="1"/>
  <c r="E162" i="1"/>
  <c r="D162" i="1"/>
  <c r="C162" i="1"/>
  <c r="B162" i="1"/>
  <c r="A162" i="1"/>
  <c r="I161" i="1"/>
  <c r="H161" i="1"/>
  <c r="G161" i="1"/>
  <c r="F161" i="1"/>
  <c r="E161" i="1"/>
  <c r="D161" i="1"/>
  <c r="C161" i="1"/>
  <c r="B161" i="1"/>
  <c r="A161" i="1"/>
  <c r="I160" i="1"/>
  <c r="H160" i="1"/>
  <c r="G160" i="1"/>
  <c r="F160" i="1"/>
  <c r="E160" i="1"/>
  <c r="D160" i="1"/>
  <c r="C160" i="1"/>
  <c r="B160" i="1"/>
  <c r="A160" i="1"/>
  <c r="I159" i="1"/>
  <c r="H159" i="1"/>
  <c r="G159" i="1"/>
  <c r="F159" i="1"/>
  <c r="E159" i="1"/>
  <c r="D159" i="1"/>
  <c r="C159" i="1"/>
  <c r="B159" i="1"/>
  <c r="A159" i="1"/>
  <c r="I158" i="1"/>
  <c r="H158" i="1"/>
  <c r="G158" i="1"/>
  <c r="F158" i="1"/>
  <c r="E158" i="1"/>
  <c r="D158" i="1"/>
  <c r="C158" i="1"/>
  <c r="B158" i="1"/>
  <c r="A158" i="1"/>
  <c r="I157" i="1"/>
  <c r="H157" i="1"/>
  <c r="G157" i="1"/>
  <c r="F157" i="1"/>
  <c r="E157" i="1"/>
  <c r="D157" i="1"/>
  <c r="C157" i="1"/>
  <c r="B157" i="1"/>
  <c r="A157" i="1"/>
  <c r="G131" i="1"/>
  <c r="G170" i="1" s="1"/>
  <c r="G134" i="1"/>
  <c r="G130" i="1"/>
  <c r="I150" i="1"/>
  <c r="H150" i="1"/>
  <c r="G150" i="1"/>
  <c r="F150" i="1"/>
  <c r="E150" i="1"/>
  <c r="D150" i="1"/>
  <c r="C150" i="1"/>
  <c r="B150" i="1"/>
  <c r="A150" i="1"/>
  <c r="I149" i="1"/>
  <c r="H149" i="1"/>
  <c r="G149" i="1"/>
  <c r="F149" i="1"/>
  <c r="E149" i="1"/>
  <c r="D149" i="1"/>
  <c r="C149" i="1"/>
  <c r="B149" i="1"/>
  <c r="A149" i="1"/>
  <c r="I148" i="1"/>
  <c r="H148" i="1"/>
  <c r="G148" i="1"/>
  <c r="F148" i="1"/>
  <c r="E148" i="1"/>
  <c r="D148" i="1"/>
  <c r="C148" i="1"/>
  <c r="B148" i="1"/>
  <c r="A148" i="1"/>
  <c r="I147" i="1"/>
  <c r="H147" i="1"/>
  <c r="G147" i="1"/>
  <c r="F147" i="1"/>
  <c r="E147" i="1"/>
  <c r="D147" i="1"/>
  <c r="C147" i="1"/>
  <c r="B147" i="1"/>
  <c r="A147" i="1"/>
  <c r="I146" i="1"/>
  <c r="H146" i="1"/>
  <c r="G146" i="1"/>
  <c r="F146" i="1"/>
  <c r="E146" i="1"/>
  <c r="D146" i="1"/>
  <c r="C146" i="1"/>
  <c r="B146" i="1"/>
  <c r="A146" i="1"/>
  <c r="I145" i="1"/>
  <c r="H145" i="1"/>
  <c r="G145" i="1"/>
  <c r="F145" i="1"/>
  <c r="E145" i="1"/>
  <c r="D145" i="1"/>
  <c r="C145" i="1"/>
  <c r="B145" i="1"/>
  <c r="A145" i="1"/>
  <c r="I144" i="1"/>
  <c r="H144" i="1"/>
  <c r="G144" i="1"/>
  <c r="F144" i="1"/>
  <c r="E144" i="1"/>
  <c r="D144" i="1"/>
  <c r="C144" i="1"/>
  <c r="B144" i="1"/>
  <c r="A144" i="1"/>
  <c r="I143" i="1"/>
  <c r="H143" i="1"/>
  <c r="G143" i="1"/>
  <c r="F143" i="1"/>
  <c r="E143" i="1"/>
  <c r="D143" i="1"/>
  <c r="C143" i="1"/>
  <c r="B143" i="1"/>
  <c r="A143" i="1"/>
  <c r="I142" i="1"/>
  <c r="H142" i="1"/>
  <c r="G142" i="1"/>
  <c r="F142" i="1"/>
  <c r="E142" i="1"/>
  <c r="D142" i="1"/>
  <c r="C142" i="1"/>
  <c r="B142" i="1"/>
  <c r="A142" i="1"/>
  <c r="I141" i="1"/>
  <c r="H141" i="1"/>
  <c r="G141" i="1"/>
  <c r="F141" i="1"/>
  <c r="E141" i="1"/>
  <c r="D141" i="1"/>
  <c r="C141" i="1"/>
  <c r="B141" i="1"/>
  <c r="A141" i="1"/>
  <c r="I140" i="1"/>
  <c r="H140" i="1"/>
  <c r="G140" i="1"/>
  <c r="F140" i="1"/>
  <c r="E140" i="1"/>
  <c r="D140" i="1"/>
  <c r="C140" i="1"/>
  <c r="B140" i="1"/>
  <c r="A140" i="1"/>
  <c r="I139" i="1"/>
  <c r="H139" i="1"/>
  <c r="G139" i="1"/>
  <c r="F139" i="1"/>
  <c r="E139" i="1"/>
  <c r="D139" i="1"/>
  <c r="C139" i="1"/>
  <c r="B139" i="1"/>
  <c r="A139" i="1"/>
  <c r="I138" i="1"/>
  <c r="H138" i="1"/>
  <c r="G138" i="1"/>
  <c r="F138" i="1"/>
  <c r="E138" i="1"/>
  <c r="D138" i="1"/>
  <c r="C138" i="1"/>
  <c r="B138" i="1"/>
  <c r="A138" i="1"/>
  <c r="I137" i="1"/>
  <c r="H137" i="1"/>
  <c r="G137" i="1"/>
  <c r="F137" i="1"/>
  <c r="E137" i="1"/>
  <c r="D137" i="1"/>
  <c r="C137" i="1"/>
  <c r="B137" i="1"/>
  <c r="A137" i="1"/>
  <c r="I136" i="1"/>
  <c r="H136" i="1"/>
  <c r="G136" i="1"/>
  <c r="F136" i="1"/>
  <c r="E136" i="1"/>
  <c r="D136" i="1"/>
  <c r="C136" i="1"/>
  <c r="B136" i="1"/>
  <c r="A136" i="1"/>
  <c r="I135" i="1"/>
  <c r="H135" i="1"/>
  <c r="G135" i="1"/>
  <c r="F135" i="1"/>
  <c r="E135" i="1"/>
  <c r="D135" i="1"/>
  <c r="C135" i="1"/>
  <c r="B135" i="1"/>
  <c r="I134" i="1"/>
  <c r="H134" i="1"/>
  <c r="F134" i="1"/>
  <c r="E134" i="1"/>
  <c r="D134" i="1"/>
  <c r="C134" i="1"/>
  <c r="B134" i="1"/>
  <c r="A134" i="1"/>
  <c r="I131" i="1"/>
  <c r="H131" i="1"/>
  <c r="F131" i="1"/>
  <c r="E131" i="1"/>
  <c r="D131" i="1"/>
  <c r="C131" i="1"/>
  <c r="B131" i="1"/>
  <c r="I130" i="1"/>
  <c r="H130" i="1"/>
  <c r="F130" i="1"/>
  <c r="E130" i="1"/>
  <c r="D130" i="1"/>
  <c r="C130" i="1"/>
  <c r="B130" i="1"/>
  <c r="A130" i="1"/>
  <c r="I129" i="1"/>
  <c r="H129" i="1"/>
  <c r="G129" i="1"/>
  <c r="F129" i="1"/>
  <c r="E129" i="1"/>
  <c r="D129" i="1"/>
  <c r="C129" i="1"/>
  <c r="B129" i="1"/>
  <c r="A129" i="1"/>
  <c r="I128" i="1"/>
  <c r="H128" i="1"/>
  <c r="G128" i="1"/>
  <c r="F128" i="1"/>
  <c r="E128" i="1"/>
  <c r="D128" i="1"/>
  <c r="C128" i="1"/>
  <c r="B128" i="1"/>
  <c r="A128" i="1"/>
  <c r="I127" i="1"/>
  <c r="H127" i="1"/>
  <c r="G127" i="1"/>
  <c r="F127" i="1"/>
  <c r="E127" i="1"/>
  <c r="D127" i="1"/>
  <c r="C127" i="1"/>
  <c r="B127" i="1"/>
  <c r="A127" i="1"/>
  <c r="I126" i="1"/>
  <c r="H126" i="1"/>
  <c r="G126" i="1"/>
  <c r="F126" i="1"/>
  <c r="E126" i="1"/>
  <c r="D126" i="1"/>
  <c r="C126" i="1"/>
  <c r="B126" i="1"/>
  <c r="A126" i="1"/>
  <c r="I125" i="1"/>
  <c r="H125" i="1"/>
  <c r="G125" i="1"/>
  <c r="F125" i="1"/>
  <c r="E125" i="1"/>
  <c r="D125" i="1"/>
  <c r="C125" i="1"/>
  <c r="A125" i="1"/>
  <c r="B125" i="1"/>
  <c r="I124" i="1"/>
  <c r="H124" i="1"/>
  <c r="G124" i="1"/>
  <c r="F124" i="1"/>
  <c r="E124" i="1"/>
  <c r="D124" i="1"/>
  <c r="C124" i="1"/>
  <c r="B124" i="1"/>
  <c r="I123" i="1"/>
  <c r="H123" i="1"/>
  <c r="G123" i="1"/>
  <c r="I115" i="1"/>
  <c r="H115" i="1"/>
  <c r="G115" i="1"/>
  <c r="I114" i="1"/>
  <c r="H114" i="1"/>
  <c r="G114" i="1"/>
  <c r="I113" i="1"/>
  <c r="H113" i="1"/>
  <c r="G113" i="1"/>
  <c r="I112" i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F123" i="1"/>
  <c r="E123" i="1"/>
  <c r="D123" i="1"/>
  <c r="C123" i="1"/>
  <c r="B123" i="1"/>
  <c r="A123" i="1"/>
  <c r="F115" i="1"/>
  <c r="E115" i="1"/>
  <c r="D115" i="1"/>
  <c r="C115" i="1"/>
  <c r="B115" i="1"/>
  <c r="F114" i="1"/>
  <c r="E114" i="1"/>
  <c r="D114" i="1"/>
  <c r="C114" i="1"/>
  <c r="B114" i="1"/>
  <c r="A114" i="1"/>
  <c r="F113" i="1"/>
  <c r="E113" i="1"/>
  <c r="D113" i="1"/>
  <c r="C113" i="1"/>
  <c r="B113" i="1"/>
  <c r="A113" i="1"/>
  <c r="F112" i="1"/>
  <c r="E112" i="1"/>
  <c r="D112" i="1"/>
  <c r="C112" i="1"/>
  <c r="B112" i="1"/>
  <c r="F111" i="1"/>
  <c r="E111" i="1"/>
  <c r="D111" i="1"/>
  <c r="C111" i="1"/>
  <c r="B111" i="1"/>
  <c r="A111" i="1"/>
  <c r="F110" i="1"/>
  <c r="E110" i="1"/>
  <c r="D110" i="1"/>
  <c r="C110" i="1"/>
  <c r="B110" i="1"/>
  <c r="A110" i="1"/>
  <c r="F109" i="1"/>
  <c r="E109" i="1"/>
  <c r="D109" i="1"/>
  <c r="C109" i="1"/>
  <c r="B109" i="1"/>
  <c r="A109" i="1"/>
  <c r="F108" i="1"/>
  <c r="E108" i="1"/>
  <c r="D108" i="1"/>
  <c r="C108" i="1"/>
  <c r="B108" i="1"/>
  <c r="A108" i="1"/>
  <c r="F107" i="1"/>
  <c r="E107" i="1"/>
  <c r="D107" i="1"/>
  <c r="C107" i="1"/>
  <c r="B107" i="1"/>
  <c r="A107" i="1"/>
  <c r="F106" i="1"/>
  <c r="E106" i="1"/>
  <c r="D106" i="1"/>
  <c r="C106" i="1"/>
  <c r="B106" i="1"/>
  <c r="A106" i="1"/>
  <c r="F105" i="1"/>
  <c r="E105" i="1"/>
  <c r="D105" i="1"/>
  <c r="C105" i="1"/>
  <c r="B105" i="1"/>
  <c r="F104" i="1"/>
  <c r="E104" i="1"/>
  <c r="D104" i="1"/>
  <c r="C104" i="1"/>
  <c r="B104" i="1"/>
  <c r="A104" i="1"/>
  <c r="I103" i="1"/>
  <c r="H103" i="1"/>
  <c r="G103" i="1"/>
  <c r="F103" i="1"/>
  <c r="E103" i="1"/>
  <c r="D103" i="1"/>
  <c r="C103" i="1"/>
  <c r="B103" i="1"/>
  <c r="I102" i="1"/>
  <c r="H102" i="1"/>
  <c r="G102" i="1"/>
  <c r="I99" i="1"/>
  <c r="H99" i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I89" i="1"/>
  <c r="H89" i="1"/>
  <c r="G89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A102" i="1"/>
  <c r="A98" i="1"/>
  <c r="A97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F102" i="1"/>
  <c r="E102" i="1"/>
  <c r="D102" i="1"/>
  <c r="C102" i="1"/>
  <c r="B102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I79" i="1"/>
  <c r="H79" i="1"/>
  <c r="G79" i="1"/>
  <c r="F79" i="1"/>
  <c r="E79" i="1"/>
  <c r="D79" i="1"/>
  <c r="C79" i="1"/>
  <c r="B79" i="1"/>
  <c r="I71" i="1"/>
  <c r="H71" i="1"/>
  <c r="G71" i="1"/>
  <c r="F71" i="1"/>
  <c r="E71" i="1"/>
  <c r="D71" i="1"/>
  <c r="C71" i="1"/>
  <c r="B71" i="1"/>
  <c r="A50" i="1"/>
  <c r="D170" i="1" l="1"/>
  <c r="G118" i="1"/>
  <c r="H118" i="1"/>
  <c r="I118" i="1"/>
  <c r="C170" i="1"/>
  <c r="H170" i="1"/>
  <c r="I170" i="1"/>
  <c r="E170" i="1"/>
  <c r="B170" i="1"/>
  <c r="F170" i="1"/>
  <c r="C118" i="1"/>
  <c r="D118" i="1"/>
  <c r="E118" i="1"/>
  <c r="B118" i="1"/>
  <c r="F118" i="1"/>
  <c r="J120" i="7"/>
  <c r="J216" i="7"/>
  <c r="J215" i="7"/>
  <c r="J214" i="7"/>
  <c r="J213" i="7"/>
  <c r="G216" i="7"/>
  <c r="G215" i="7"/>
  <c r="G214" i="7"/>
  <c r="G213" i="7"/>
  <c r="K11" i="10"/>
  <c r="J17" i="7" s="1"/>
  <c r="K10" i="10"/>
  <c r="J16" i="7" s="1"/>
  <c r="I18" i="7"/>
  <c r="G18" i="7"/>
  <c r="G215" i="1"/>
  <c r="G214" i="1"/>
  <c r="G213" i="1"/>
  <c r="G212" i="1"/>
  <c r="L180" i="9"/>
  <c r="J209" i="1" s="1"/>
  <c r="L148" i="9"/>
  <c r="J178" i="1" s="1"/>
  <c r="L114" i="9"/>
  <c r="J139" i="1" s="1"/>
  <c r="L90" i="9"/>
  <c r="J106" i="1" s="1"/>
  <c r="L65" i="9"/>
  <c r="J79" i="1" s="1"/>
  <c r="L12" i="9"/>
  <c r="J17" i="1" s="1"/>
  <c r="I17" i="1"/>
  <c r="G17" i="1"/>
  <c r="L104" i="9"/>
  <c r="J127" i="1" s="1"/>
  <c r="L162" i="9"/>
  <c r="J194" i="1" s="1"/>
  <c r="L163" i="9"/>
  <c r="J195" i="1" s="1"/>
  <c r="L135" i="9"/>
  <c r="J160" i="1" s="1"/>
  <c r="J118" i="1" l="1"/>
  <c r="J170" i="1"/>
  <c r="G74" i="1"/>
  <c r="L6" i="9" l="1"/>
  <c r="L5" i="9"/>
  <c r="K105" i="10" l="1"/>
  <c r="J130" i="7" s="1"/>
  <c r="G17" i="7" l="1"/>
  <c r="H17" i="7"/>
  <c r="I17" i="7"/>
  <c r="I16" i="1"/>
  <c r="H16" i="1"/>
  <c r="G16" i="1"/>
  <c r="G51" i="7" l="1"/>
  <c r="H51" i="7"/>
  <c r="I51" i="7"/>
  <c r="A218" i="7"/>
  <c r="A216" i="7"/>
  <c r="A215" i="7"/>
  <c r="A214" i="7"/>
  <c r="A213" i="7"/>
  <c r="A71" i="7"/>
  <c r="A70" i="7"/>
  <c r="A69" i="7"/>
  <c r="A68" i="7"/>
  <c r="A67" i="7"/>
  <c r="A66" i="7"/>
  <c r="A63" i="7"/>
  <c r="A62" i="7"/>
  <c r="A60" i="7"/>
  <c r="A59" i="7"/>
  <c r="A58" i="7"/>
  <c r="A57" i="7"/>
  <c r="A56" i="7"/>
  <c r="A55" i="7"/>
  <c r="A54" i="7"/>
  <c r="A53" i="7"/>
  <c r="A52" i="7"/>
  <c r="A51" i="7"/>
  <c r="A50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17" i="7"/>
  <c r="A16" i="7"/>
  <c r="A15" i="7"/>
  <c r="A14" i="7"/>
  <c r="A13" i="7"/>
  <c r="A12" i="7"/>
  <c r="A217" i="1"/>
  <c r="A215" i="1"/>
  <c r="A214" i="1"/>
  <c r="A213" i="1"/>
  <c r="A212" i="1"/>
  <c r="A70" i="1"/>
  <c r="A69" i="1"/>
  <c r="A68" i="1"/>
  <c r="A67" i="1"/>
  <c r="A66" i="1"/>
  <c r="A65" i="1"/>
  <c r="A64" i="1"/>
  <c r="A61" i="1"/>
  <c r="A60" i="1"/>
  <c r="A58" i="1"/>
  <c r="A57" i="1"/>
  <c r="A56" i="1"/>
  <c r="A55" i="1"/>
  <c r="A54" i="1"/>
  <c r="A53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6" i="1"/>
  <c r="A15" i="1"/>
  <c r="A14" i="1"/>
  <c r="A13" i="1"/>
  <c r="A12" i="1"/>
  <c r="A11" i="1"/>
  <c r="L7" i="9" l="1"/>
  <c r="L8" i="9"/>
  <c r="J13" i="1" s="1"/>
  <c r="L9" i="9"/>
  <c r="L10" i="9"/>
  <c r="J15" i="1" s="1"/>
  <c r="L11" i="9"/>
  <c r="J16" i="1" s="1"/>
  <c r="L13" i="9"/>
  <c r="J20" i="1" s="1"/>
  <c r="L14" i="9"/>
  <c r="J21" i="1" s="1"/>
  <c r="L15" i="9"/>
  <c r="J22" i="1" s="1"/>
  <c r="L16" i="9"/>
  <c r="J23" i="1" s="1"/>
  <c r="L17" i="9"/>
  <c r="J24" i="1" s="1"/>
  <c r="L18" i="9"/>
  <c r="J25" i="1" s="1"/>
  <c r="L19" i="9"/>
  <c r="J26" i="1" s="1"/>
  <c r="L20" i="9"/>
  <c r="J27" i="1" s="1"/>
  <c r="L21" i="9"/>
  <c r="J28" i="1" s="1"/>
  <c r="L22" i="9"/>
  <c r="J29" i="1" s="1"/>
  <c r="L23" i="9"/>
  <c r="J30" i="1" s="1"/>
  <c r="L24" i="9"/>
  <c r="J31" i="1" s="1"/>
  <c r="L25" i="9"/>
  <c r="J32" i="1" s="1"/>
  <c r="L26" i="9"/>
  <c r="J33" i="1" s="1"/>
  <c r="L27" i="9"/>
  <c r="J34" i="1" s="1"/>
  <c r="L28" i="9"/>
  <c r="J35" i="1" s="1"/>
  <c r="L29" i="9"/>
  <c r="J36" i="1" s="1"/>
  <c r="L30" i="9"/>
  <c r="J37" i="1" s="1"/>
  <c r="L31" i="9"/>
  <c r="J38" i="1" s="1"/>
  <c r="L32" i="9"/>
  <c r="J39" i="1" s="1"/>
  <c r="L33" i="9"/>
  <c r="J40" i="1" s="1"/>
  <c r="L34" i="9"/>
  <c r="J41" i="1" s="1"/>
  <c r="L35" i="9"/>
  <c r="J42" i="1" s="1"/>
  <c r="L36" i="9"/>
  <c r="J43" i="1" s="1"/>
  <c r="L37" i="9"/>
  <c r="J44" i="1" s="1"/>
  <c r="L38" i="9"/>
  <c r="J45" i="1" s="1"/>
  <c r="L39" i="9"/>
  <c r="J46" i="1" s="1"/>
  <c r="L40" i="9"/>
  <c r="J47" i="1" s="1"/>
  <c r="L41" i="9"/>
  <c r="J48" i="1" s="1"/>
  <c r="L42" i="9"/>
  <c r="J49" i="1" s="1"/>
  <c r="L43" i="9"/>
  <c r="J50" i="1" s="1"/>
  <c r="L44" i="9"/>
  <c r="J51" i="1" s="1"/>
  <c r="L45" i="9"/>
  <c r="J52" i="1" s="1"/>
  <c r="L46" i="9"/>
  <c r="J53" i="1" s="1"/>
  <c r="L47" i="9"/>
  <c r="J54" i="1" s="1"/>
  <c r="L48" i="9"/>
  <c r="J55" i="1" s="1"/>
  <c r="L49" i="9"/>
  <c r="J56" i="1" s="1"/>
  <c r="L50" i="9"/>
  <c r="J57" i="1" s="1"/>
  <c r="L51" i="9"/>
  <c r="J58" i="1" s="1"/>
  <c r="L52" i="9"/>
  <c r="J59" i="1" s="1"/>
  <c r="L53" i="9"/>
  <c r="J60" i="1" s="1"/>
  <c r="L54" i="9"/>
  <c r="J61" i="1" s="1"/>
  <c r="L55" i="9"/>
  <c r="J62" i="1" s="1"/>
  <c r="L56" i="9"/>
  <c r="J63" i="1" s="1"/>
  <c r="L57" i="9"/>
  <c r="J64" i="1" s="1"/>
  <c r="L58" i="9"/>
  <c r="J65" i="1" s="1"/>
  <c r="L59" i="9"/>
  <c r="J66" i="1" s="1"/>
  <c r="L60" i="9"/>
  <c r="J67" i="1" s="1"/>
  <c r="L61" i="9"/>
  <c r="J68" i="1" s="1"/>
  <c r="L62" i="9"/>
  <c r="J69" i="1" s="1"/>
  <c r="L63" i="9"/>
  <c r="J70" i="1" s="1"/>
  <c r="L64" i="9"/>
  <c r="J71" i="1" s="1"/>
  <c r="L66" i="9"/>
  <c r="J80" i="1" s="1"/>
  <c r="L67" i="9"/>
  <c r="J81" i="1" s="1"/>
  <c r="L68" i="9"/>
  <c r="J82" i="1" s="1"/>
  <c r="L69" i="9"/>
  <c r="J83" i="1" s="1"/>
  <c r="L70" i="9"/>
  <c r="J84" i="1" s="1"/>
  <c r="L71" i="9"/>
  <c r="J85" i="1" s="1"/>
  <c r="L72" i="9"/>
  <c r="J86" i="1" s="1"/>
  <c r="L73" i="9"/>
  <c r="J87" i="1" s="1"/>
  <c r="L74" i="9"/>
  <c r="J88" i="1" s="1"/>
  <c r="L75" i="9"/>
  <c r="J89" i="1" s="1"/>
  <c r="L76" i="9"/>
  <c r="J90" i="1" s="1"/>
  <c r="L77" i="9"/>
  <c r="J91" i="1" s="1"/>
  <c r="L78" i="9"/>
  <c r="J92" i="1" s="1"/>
  <c r="L79" i="9"/>
  <c r="J93" i="1" s="1"/>
  <c r="L80" i="9"/>
  <c r="J94" i="1" s="1"/>
  <c r="L81" i="9"/>
  <c r="J95" i="1" s="1"/>
  <c r="L82" i="9"/>
  <c r="J96" i="1" s="1"/>
  <c r="L83" i="9"/>
  <c r="J97" i="1" s="1"/>
  <c r="L84" i="9"/>
  <c r="J98" i="1" s="1"/>
  <c r="L85" i="9"/>
  <c r="J99" i="1" s="1"/>
  <c r="L86" i="9"/>
  <c r="J102" i="1" s="1"/>
  <c r="L87" i="9"/>
  <c r="J103" i="1" s="1"/>
  <c r="L88" i="9"/>
  <c r="J104" i="1" s="1"/>
  <c r="L89" i="9"/>
  <c r="J105" i="1" s="1"/>
  <c r="L91" i="9"/>
  <c r="J107" i="1" s="1"/>
  <c r="L92" i="9"/>
  <c r="J108" i="1" s="1"/>
  <c r="L93" i="9"/>
  <c r="J109" i="1" s="1"/>
  <c r="L94" i="9"/>
  <c r="J110" i="1" s="1"/>
  <c r="L95" i="9"/>
  <c r="J111" i="1" s="1"/>
  <c r="L96" i="9"/>
  <c r="J112" i="1" s="1"/>
  <c r="L97" i="9"/>
  <c r="J113" i="1" s="1"/>
  <c r="L98" i="9"/>
  <c r="J114" i="1" s="1"/>
  <c r="L99" i="9"/>
  <c r="J115" i="1" s="1"/>
  <c r="L100" i="9"/>
  <c r="J123" i="1" s="1"/>
  <c r="L101" i="9"/>
  <c r="J124" i="1" s="1"/>
  <c r="L102" i="9"/>
  <c r="J125" i="1" s="1"/>
  <c r="L103" i="9"/>
  <c r="J126" i="1" s="1"/>
  <c r="L105" i="9"/>
  <c r="J128" i="1" s="1"/>
  <c r="L106" i="9"/>
  <c r="J129" i="1" s="1"/>
  <c r="L107" i="9"/>
  <c r="J130" i="1" s="1"/>
  <c r="L108" i="9"/>
  <c r="J131" i="1" s="1"/>
  <c r="L109" i="9"/>
  <c r="J134" i="1" s="1"/>
  <c r="L110" i="9"/>
  <c r="J135" i="1" s="1"/>
  <c r="L111" i="9"/>
  <c r="J136" i="1" s="1"/>
  <c r="L112" i="9"/>
  <c r="J137" i="1" s="1"/>
  <c r="L113" i="9"/>
  <c r="J138" i="1" s="1"/>
  <c r="L115" i="9"/>
  <c r="J140" i="1" s="1"/>
  <c r="L116" i="9"/>
  <c r="J141" i="1" s="1"/>
  <c r="L117" i="9"/>
  <c r="J142" i="1" s="1"/>
  <c r="L118" i="9"/>
  <c r="J143" i="1" s="1"/>
  <c r="L119" i="9"/>
  <c r="J144" i="1" s="1"/>
  <c r="L120" i="9"/>
  <c r="J145" i="1" s="1"/>
  <c r="L121" i="9"/>
  <c r="J146" i="1" s="1"/>
  <c r="L122" i="9"/>
  <c r="J147" i="1" s="1"/>
  <c r="L123" i="9"/>
  <c r="J148" i="1" s="1"/>
  <c r="L124" i="9"/>
  <c r="J149" i="1" s="1"/>
  <c r="L125" i="9"/>
  <c r="J150" i="1" s="1"/>
  <c r="L126" i="9"/>
  <c r="L127" i="9"/>
  <c r="L128" i="9"/>
  <c r="L129" i="9"/>
  <c r="J152" i="1" s="1"/>
  <c r="L130" i="9"/>
  <c r="J155" i="1" s="1"/>
  <c r="L131" i="9"/>
  <c r="J156" i="1" s="1"/>
  <c r="L132" i="9"/>
  <c r="J157" i="1" s="1"/>
  <c r="L133" i="9"/>
  <c r="J158" i="1" s="1"/>
  <c r="L134" i="9"/>
  <c r="J159" i="1" s="1"/>
  <c r="L136" i="9"/>
  <c r="J161" i="1" s="1"/>
  <c r="L137" i="9"/>
  <c r="J162" i="1" s="1"/>
  <c r="L138" i="9"/>
  <c r="J163" i="1" s="1"/>
  <c r="L139" i="9"/>
  <c r="J164" i="1" s="1"/>
  <c r="L140" i="9"/>
  <c r="J165" i="1" s="1"/>
  <c r="L141" i="9"/>
  <c r="J166" i="1" s="1"/>
  <c r="L142" i="9"/>
  <c r="J167" i="1" s="1"/>
  <c r="L143" i="9"/>
  <c r="J173" i="1" s="1"/>
  <c r="L144" i="9"/>
  <c r="J174" i="1" s="1"/>
  <c r="L145" i="9"/>
  <c r="J175" i="1" s="1"/>
  <c r="L146" i="9"/>
  <c r="J176" i="1" s="1"/>
  <c r="L147" i="9"/>
  <c r="J177" i="1" s="1"/>
  <c r="L149" i="9"/>
  <c r="J179" i="1" s="1"/>
  <c r="L150" i="9"/>
  <c r="J180" i="1" s="1"/>
  <c r="L151" i="9"/>
  <c r="J181" i="1" s="1"/>
  <c r="L152" i="9"/>
  <c r="J182" i="1" s="1"/>
  <c r="L153" i="9"/>
  <c r="J183" i="1" s="1"/>
  <c r="L154" i="9"/>
  <c r="J184" i="1" s="1"/>
  <c r="L155" i="9"/>
  <c r="J185" i="1" s="1"/>
  <c r="L156" i="9"/>
  <c r="J188" i="1" s="1"/>
  <c r="L157" i="9"/>
  <c r="J189" i="1" s="1"/>
  <c r="L158" i="9"/>
  <c r="J190" i="1" s="1"/>
  <c r="L159" i="9"/>
  <c r="J191" i="1" s="1"/>
  <c r="L160" i="9"/>
  <c r="J192" i="1" s="1"/>
  <c r="L161" i="9"/>
  <c r="J193" i="1" s="1"/>
  <c r="L164" i="9"/>
  <c r="J196" i="1" s="1"/>
  <c r="L165" i="9"/>
  <c r="J197" i="1" s="1"/>
  <c r="L166" i="9"/>
  <c r="J198" i="1" s="1"/>
  <c r="L167" i="9"/>
  <c r="J199" i="1" s="1"/>
  <c r="L168" i="9"/>
  <c r="J200" i="1" s="1"/>
  <c r="L169" i="9"/>
  <c r="J201" i="1" s="1"/>
  <c r="L170" i="9"/>
  <c r="J202" i="1" s="1"/>
  <c r="L171" i="9"/>
  <c r="J203" i="1" s="1"/>
  <c r="L172" i="9"/>
  <c r="J204" i="1" s="1"/>
  <c r="L173" i="9"/>
  <c r="J205" i="1" s="1"/>
  <c r="L174" i="9"/>
  <c r="L175" i="9"/>
  <c r="J117" i="1" s="1"/>
  <c r="L176" i="9"/>
  <c r="L177" i="9"/>
  <c r="L178" i="9"/>
  <c r="J208" i="1" s="1"/>
  <c r="L179" i="9"/>
  <c r="J151" i="1" l="1"/>
  <c r="J169" i="1"/>
  <c r="H217" i="7"/>
  <c r="I214" i="7"/>
  <c r="I215" i="7"/>
  <c r="I216" i="7"/>
  <c r="I217" i="7"/>
  <c r="I218" i="7"/>
  <c r="I213" i="7"/>
  <c r="B214" i="7" l="1"/>
  <c r="C214" i="7"/>
  <c r="D214" i="7"/>
  <c r="E214" i="7"/>
  <c r="F214" i="7"/>
  <c r="B215" i="7"/>
  <c r="C215" i="7"/>
  <c r="D215" i="7"/>
  <c r="E215" i="7"/>
  <c r="F215" i="7"/>
  <c r="B216" i="7"/>
  <c r="C216" i="7"/>
  <c r="D216" i="7"/>
  <c r="E216" i="7"/>
  <c r="F216" i="7"/>
  <c r="B217" i="7"/>
  <c r="C217" i="7"/>
  <c r="D217" i="7"/>
  <c r="E217" i="7"/>
  <c r="F217" i="7"/>
  <c r="B218" i="7"/>
  <c r="C218" i="7"/>
  <c r="D218" i="7"/>
  <c r="E218" i="7"/>
  <c r="F218" i="7"/>
  <c r="C213" i="7"/>
  <c r="D213" i="7"/>
  <c r="E213" i="7"/>
  <c r="F213" i="7"/>
  <c r="B213" i="7"/>
  <c r="B213" i="1" l="1"/>
  <c r="C213" i="1"/>
  <c r="D213" i="1"/>
  <c r="E213" i="1"/>
  <c r="F213" i="1"/>
  <c r="B214" i="1"/>
  <c r="C214" i="1"/>
  <c r="D214" i="1"/>
  <c r="E214" i="1"/>
  <c r="F214" i="1"/>
  <c r="B215" i="1"/>
  <c r="C215" i="1"/>
  <c r="D215" i="1"/>
  <c r="E215" i="1"/>
  <c r="F215" i="1"/>
  <c r="B216" i="1"/>
  <c r="C216" i="1"/>
  <c r="D216" i="1"/>
  <c r="E216" i="1"/>
  <c r="F216" i="1"/>
  <c r="B217" i="1"/>
  <c r="C217" i="1"/>
  <c r="D217" i="1"/>
  <c r="E217" i="1"/>
  <c r="F217" i="1"/>
  <c r="C212" i="1"/>
  <c r="D212" i="1"/>
  <c r="E212" i="1"/>
  <c r="F212" i="1"/>
  <c r="B212" i="1"/>
  <c r="G76" i="7" l="1"/>
  <c r="I76" i="7"/>
  <c r="B65" i="7"/>
  <c r="C65" i="7"/>
  <c r="D65" i="7"/>
  <c r="E65" i="7"/>
  <c r="F65" i="7"/>
  <c r="G65" i="7"/>
  <c r="H65" i="7"/>
  <c r="I65" i="7"/>
  <c r="B66" i="7"/>
  <c r="C66" i="7"/>
  <c r="D66" i="7"/>
  <c r="E66" i="7"/>
  <c r="F66" i="7"/>
  <c r="G66" i="7"/>
  <c r="H66" i="7"/>
  <c r="I66" i="7"/>
  <c r="B67" i="7"/>
  <c r="C67" i="7"/>
  <c r="D67" i="7"/>
  <c r="E67" i="7"/>
  <c r="F67" i="7"/>
  <c r="G67" i="7"/>
  <c r="H67" i="7"/>
  <c r="I67" i="7"/>
  <c r="B68" i="7"/>
  <c r="C68" i="7"/>
  <c r="D68" i="7"/>
  <c r="E68" i="7"/>
  <c r="F68" i="7"/>
  <c r="G68" i="7"/>
  <c r="H68" i="7"/>
  <c r="I68" i="7"/>
  <c r="B69" i="7"/>
  <c r="C69" i="7"/>
  <c r="D69" i="7"/>
  <c r="E69" i="7"/>
  <c r="F69" i="7"/>
  <c r="G69" i="7"/>
  <c r="H69" i="7"/>
  <c r="I69" i="7"/>
  <c r="B70" i="7"/>
  <c r="C70" i="7"/>
  <c r="D70" i="7"/>
  <c r="E70" i="7"/>
  <c r="F70" i="7"/>
  <c r="G70" i="7"/>
  <c r="H70" i="7"/>
  <c r="I70" i="7"/>
  <c r="B71" i="7"/>
  <c r="C71" i="7"/>
  <c r="D71" i="7"/>
  <c r="E71" i="7"/>
  <c r="F71" i="7"/>
  <c r="G71" i="7"/>
  <c r="H71" i="7"/>
  <c r="I71" i="7"/>
  <c r="G64" i="7"/>
  <c r="H64" i="7"/>
  <c r="I64" i="7"/>
  <c r="B64" i="7"/>
  <c r="C64" i="7"/>
  <c r="D64" i="7"/>
  <c r="E64" i="7"/>
  <c r="F64" i="7"/>
  <c r="H213" i="1"/>
  <c r="I213" i="1"/>
  <c r="H214" i="1"/>
  <c r="I214" i="1"/>
  <c r="H215" i="1"/>
  <c r="I215" i="1"/>
  <c r="H216" i="1"/>
  <c r="I216" i="1"/>
  <c r="H217" i="1"/>
  <c r="H212" i="1"/>
  <c r="I21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62" i="1"/>
  <c r="H62" i="1"/>
  <c r="I62" i="1"/>
  <c r="B62" i="1"/>
  <c r="C62" i="1"/>
  <c r="D62" i="1"/>
  <c r="E62" i="1"/>
  <c r="F62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0" i="1"/>
  <c r="C70" i="1"/>
  <c r="D70" i="1"/>
  <c r="E70" i="1"/>
  <c r="F70" i="1"/>
  <c r="G12" i="1"/>
  <c r="H12" i="1"/>
  <c r="I12" i="1"/>
  <c r="G13" i="1"/>
  <c r="H13" i="1"/>
  <c r="I13" i="1"/>
  <c r="G14" i="1"/>
  <c r="H14" i="1"/>
  <c r="I14" i="1"/>
  <c r="G15" i="1"/>
  <c r="H15" i="1"/>
  <c r="I15" i="1"/>
  <c r="H17" i="1"/>
  <c r="G20" i="1"/>
  <c r="H20" i="1"/>
  <c r="I20" i="1"/>
  <c r="G21" i="1"/>
  <c r="H21" i="1"/>
  <c r="I21" i="1"/>
  <c r="K7" i="10"/>
  <c r="J13" i="7" s="1"/>
  <c r="K8" i="10"/>
  <c r="J14" i="7" s="1"/>
  <c r="K9" i="10"/>
  <c r="J15" i="7" s="1"/>
  <c r="K12" i="10"/>
  <c r="J18" i="7" s="1"/>
  <c r="K13" i="10"/>
  <c r="J21" i="7" s="1"/>
  <c r="K14" i="10"/>
  <c r="J22" i="7" s="1"/>
  <c r="K15" i="10"/>
  <c r="J23" i="7" s="1"/>
  <c r="K16" i="10"/>
  <c r="J24" i="7" s="1"/>
  <c r="K17" i="10"/>
  <c r="J25" i="7" s="1"/>
  <c r="K18" i="10"/>
  <c r="J26" i="7" s="1"/>
  <c r="K19" i="10"/>
  <c r="J27" i="7" s="1"/>
  <c r="K20" i="10"/>
  <c r="J28" i="7" s="1"/>
  <c r="K21" i="10"/>
  <c r="J29" i="7" s="1"/>
  <c r="K22" i="10"/>
  <c r="J30" i="7" s="1"/>
  <c r="K23" i="10"/>
  <c r="J31" i="7" s="1"/>
  <c r="K24" i="10"/>
  <c r="J32" i="7" s="1"/>
  <c r="K25" i="10"/>
  <c r="J33" i="7" s="1"/>
  <c r="K26" i="10"/>
  <c r="J34" i="7" s="1"/>
  <c r="K27" i="10"/>
  <c r="J35" i="7" s="1"/>
  <c r="K28" i="10"/>
  <c r="J36" i="7" s="1"/>
  <c r="K29" i="10"/>
  <c r="J37" i="7" s="1"/>
  <c r="K30" i="10"/>
  <c r="J38" i="7" s="1"/>
  <c r="K31" i="10"/>
  <c r="J39" i="7" s="1"/>
  <c r="K32" i="10"/>
  <c r="J40" i="7" s="1"/>
  <c r="K33" i="10"/>
  <c r="J41" i="7" s="1"/>
  <c r="K34" i="10"/>
  <c r="J42" i="7" s="1"/>
  <c r="K35" i="10"/>
  <c r="J43" i="7" s="1"/>
  <c r="K36" i="10"/>
  <c r="J44" i="7" s="1"/>
  <c r="K37" i="10"/>
  <c r="J45" i="7" s="1"/>
  <c r="K38" i="10"/>
  <c r="J46" i="7" s="1"/>
  <c r="K39" i="10"/>
  <c r="J47" i="7" s="1"/>
  <c r="K40" i="10"/>
  <c r="J48" i="7" s="1"/>
  <c r="K41" i="10"/>
  <c r="J49" i="7" s="1"/>
  <c r="K42" i="10"/>
  <c r="J50" i="7" s="1"/>
  <c r="K43" i="10"/>
  <c r="J51" i="7" s="1"/>
  <c r="K44" i="10"/>
  <c r="J52" i="7" s="1"/>
  <c r="K45" i="10"/>
  <c r="J53" i="7" s="1"/>
  <c r="K46" i="10"/>
  <c r="J54" i="7" s="1"/>
  <c r="K47" i="10"/>
  <c r="J55" i="7" s="1"/>
  <c r="K48" i="10"/>
  <c r="J56" i="7" s="1"/>
  <c r="K49" i="10"/>
  <c r="J57" i="7" s="1"/>
  <c r="K50" i="10"/>
  <c r="J58" i="7" s="1"/>
  <c r="K51" i="10"/>
  <c r="J59" i="7" s="1"/>
  <c r="K52" i="10"/>
  <c r="J60" i="7" s="1"/>
  <c r="K53" i="10"/>
  <c r="J61" i="7" s="1"/>
  <c r="K54" i="10"/>
  <c r="J62" i="7" s="1"/>
  <c r="K55" i="10"/>
  <c r="J63" i="7" s="1"/>
  <c r="K56" i="10"/>
  <c r="J64" i="7" s="1"/>
  <c r="K57" i="10"/>
  <c r="J65" i="7" s="1"/>
  <c r="K58" i="10"/>
  <c r="J66" i="7" s="1"/>
  <c r="K59" i="10"/>
  <c r="J67" i="7" s="1"/>
  <c r="K60" i="10"/>
  <c r="J68" i="7" s="1"/>
  <c r="K61" i="10"/>
  <c r="J69" i="7" s="1"/>
  <c r="K62" i="10"/>
  <c r="J70" i="7" s="1"/>
  <c r="K63" i="10"/>
  <c r="J71" i="7" s="1"/>
  <c r="K64" i="10"/>
  <c r="J73" i="7" s="1"/>
  <c r="K65" i="10"/>
  <c r="J81" i="7" s="1"/>
  <c r="K66" i="10"/>
  <c r="J82" i="7" s="1"/>
  <c r="K67" i="10"/>
  <c r="J83" i="7" s="1"/>
  <c r="K68" i="10"/>
  <c r="J84" i="7" s="1"/>
  <c r="K69" i="10"/>
  <c r="J85" i="7" s="1"/>
  <c r="K70" i="10"/>
  <c r="J86" i="7" s="1"/>
  <c r="K71" i="10"/>
  <c r="J87" i="7" s="1"/>
  <c r="K72" i="10"/>
  <c r="J88" i="7" s="1"/>
  <c r="K73" i="10"/>
  <c r="J89" i="7" s="1"/>
  <c r="K74" i="10"/>
  <c r="J90" i="7" s="1"/>
  <c r="K75" i="10"/>
  <c r="J91" i="7" s="1"/>
  <c r="K76" i="10"/>
  <c r="J92" i="7" s="1"/>
  <c r="K77" i="10"/>
  <c r="J93" i="7" s="1"/>
  <c r="K78" i="10"/>
  <c r="J94" i="7" s="1"/>
  <c r="K79" i="10"/>
  <c r="J95" i="7" s="1"/>
  <c r="K80" i="10"/>
  <c r="J96" i="7" s="1"/>
  <c r="K81" i="10"/>
  <c r="J97" i="7" s="1"/>
  <c r="K82" i="10"/>
  <c r="J98" i="7" s="1"/>
  <c r="K83" i="10"/>
  <c r="K84" i="10"/>
  <c r="K85" i="10"/>
  <c r="J101" i="7" s="1"/>
  <c r="K86" i="10"/>
  <c r="J104" i="7" s="1"/>
  <c r="K87" i="10"/>
  <c r="J105" i="7" s="1"/>
  <c r="K88" i="10"/>
  <c r="J106" i="7" s="1"/>
  <c r="K89" i="10"/>
  <c r="J107" i="7" s="1"/>
  <c r="K90" i="10"/>
  <c r="J108" i="7" s="1"/>
  <c r="K91" i="10"/>
  <c r="J109" i="7" s="1"/>
  <c r="K92" i="10"/>
  <c r="J110" i="7" s="1"/>
  <c r="K93" i="10"/>
  <c r="J111" i="7" s="1"/>
  <c r="K94" i="10"/>
  <c r="J112" i="7" s="1"/>
  <c r="K95" i="10"/>
  <c r="J113" i="7" s="1"/>
  <c r="K96" i="10"/>
  <c r="J114" i="7" s="1"/>
  <c r="K97" i="10"/>
  <c r="J115" i="7" s="1"/>
  <c r="K98" i="10"/>
  <c r="K99" i="10"/>
  <c r="J117" i="7" s="1"/>
  <c r="K100" i="10"/>
  <c r="J125" i="7" s="1"/>
  <c r="K101" i="10"/>
  <c r="J126" i="7" s="1"/>
  <c r="K102" i="10"/>
  <c r="J127" i="7" s="1"/>
  <c r="K103" i="10"/>
  <c r="J128" i="7" s="1"/>
  <c r="K104" i="10"/>
  <c r="J129" i="7" s="1"/>
  <c r="K106" i="10"/>
  <c r="J131" i="7" s="1"/>
  <c r="K107" i="10"/>
  <c r="K108" i="10"/>
  <c r="J133" i="7" s="1"/>
  <c r="K109" i="10"/>
  <c r="J136" i="7" s="1"/>
  <c r="K110" i="10"/>
  <c r="J137" i="7" s="1"/>
  <c r="K111" i="10"/>
  <c r="J138" i="7" s="1"/>
  <c r="K112" i="10"/>
  <c r="J139" i="7" s="1"/>
  <c r="K113" i="10"/>
  <c r="J140" i="7" s="1"/>
  <c r="K114" i="10"/>
  <c r="J141" i="7" s="1"/>
  <c r="K115" i="10"/>
  <c r="J142" i="7" s="1"/>
  <c r="K116" i="10"/>
  <c r="J143" i="7" s="1"/>
  <c r="K117" i="10"/>
  <c r="J144" i="7" s="1"/>
  <c r="K118" i="10"/>
  <c r="J145" i="7" s="1"/>
  <c r="K119" i="10"/>
  <c r="J146" i="7" s="1"/>
  <c r="K120" i="10"/>
  <c r="J147" i="7" s="1"/>
  <c r="K121" i="10"/>
  <c r="J148" i="7" s="1"/>
  <c r="K122" i="10"/>
  <c r="J149" i="7" s="1"/>
  <c r="K123" i="10"/>
  <c r="J150" i="7" s="1"/>
  <c r="K124" i="10"/>
  <c r="J151" i="7" s="1"/>
  <c r="K125" i="10"/>
  <c r="J152" i="7" s="1"/>
  <c r="K126" i="10"/>
  <c r="K127" i="10"/>
  <c r="K128" i="10"/>
  <c r="K129" i="10"/>
  <c r="J154" i="7" s="1"/>
  <c r="K130" i="10"/>
  <c r="J157" i="7" s="1"/>
  <c r="K131" i="10"/>
  <c r="J158" i="7" s="1"/>
  <c r="K132" i="10"/>
  <c r="J159" i="7" s="1"/>
  <c r="K133" i="10"/>
  <c r="J160" i="7" s="1"/>
  <c r="K134" i="10"/>
  <c r="J161" i="7" s="1"/>
  <c r="K135" i="10"/>
  <c r="J162" i="7" s="1"/>
  <c r="K136" i="10"/>
  <c r="J163" i="7" s="1"/>
  <c r="K137" i="10"/>
  <c r="J164" i="7" s="1"/>
  <c r="K138" i="10"/>
  <c r="J165" i="7" s="1"/>
  <c r="K139" i="10"/>
  <c r="J166" i="7" s="1"/>
  <c r="K140" i="10"/>
  <c r="J167" i="7" s="1"/>
  <c r="K141" i="10"/>
  <c r="K142" i="10"/>
  <c r="J169" i="7" s="1"/>
  <c r="K143" i="10"/>
  <c r="J175" i="7" s="1"/>
  <c r="K144" i="10"/>
  <c r="J176" i="7" s="1"/>
  <c r="K145" i="10"/>
  <c r="J177" i="7" s="1"/>
  <c r="K146" i="10"/>
  <c r="J178" i="7" s="1"/>
  <c r="K147" i="10"/>
  <c r="J179" i="7" s="1"/>
  <c r="K148" i="10"/>
  <c r="J180" i="7" s="1"/>
  <c r="K149" i="10"/>
  <c r="J181" i="7" s="1"/>
  <c r="K150" i="10"/>
  <c r="J182" i="7" s="1"/>
  <c r="K151" i="10"/>
  <c r="J183" i="7" s="1"/>
  <c r="K152" i="10"/>
  <c r="J184" i="7" s="1"/>
  <c r="K153" i="10"/>
  <c r="K154" i="10"/>
  <c r="K155" i="10"/>
  <c r="J187" i="7" s="1"/>
  <c r="K156" i="10"/>
  <c r="J190" i="7" s="1"/>
  <c r="K157" i="10"/>
  <c r="J191" i="7" s="1"/>
  <c r="K158" i="10"/>
  <c r="J192" i="7" s="1"/>
  <c r="K159" i="10"/>
  <c r="J193" i="7" s="1"/>
  <c r="K160" i="10"/>
  <c r="J194" i="7" s="1"/>
  <c r="K161" i="10"/>
  <c r="J195" i="7" s="1"/>
  <c r="K162" i="10"/>
  <c r="J196" i="7" s="1"/>
  <c r="K163" i="10"/>
  <c r="J197" i="7" s="1"/>
  <c r="K164" i="10"/>
  <c r="J198" i="7" s="1"/>
  <c r="K165" i="10"/>
  <c r="J199" i="7" s="1"/>
  <c r="K166" i="10"/>
  <c r="J200" i="7" s="1"/>
  <c r="K167" i="10"/>
  <c r="J201" i="7" s="1"/>
  <c r="K168" i="10"/>
  <c r="J202" i="7" s="1"/>
  <c r="K169" i="10"/>
  <c r="J203" i="7" s="1"/>
  <c r="K170" i="10"/>
  <c r="J204" i="7" s="1"/>
  <c r="K171" i="10"/>
  <c r="J205" i="7" s="1"/>
  <c r="K172" i="10"/>
  <c r="K173" i="10"/>
  <c r="J207" i="7" s="1"/>
  <c r="K174" i="10"/>
  <c r="J119" i="7" s="1"/>
  <c r="K175" i="10"/>
  <c r="K176" i="10"/>
  <c r="J75" i="7" s="1"/>
  <c r="K177" i="10"/>
  <c r="K178" i="10"/>
  <c r="K179" i="10"/>
  <c r="K180" i="10"/>
  <c r="K6" i="10"/>
  <c r="J12" i="7" s="1"/>
  <c r="L204" i="9"/>
  <c r="L206" i="9" s="1"/>
  <c r="L203" i="9"/>
  <c r="J217" i="1" s="1"/>
  <c r="L202" i="9"/>
  <c r="J216" i="1" s="1"/>
  <c r="L201" i="9"/>
  <c r="J215" i="1" s="1"/>
  <c r="L200" i="9"/>
  <c r="J214" i="1" s="1"/>
  <c r="L199" i="9"/>
  <c r="J213" i="1" s="1"/>
  <c r="L198" i="9"/>
  <c r="J212" i="1" s="1"/>
  <c r="J12" i="1"/>
  <c r="J14" i="1"/>
  <c r="J11" i="1"/>
  <c r="J5" i="1"/>
  <c r="J5" i="7"/>
  <c r="H5" i="7"/>
  <c r="G5" i="7"/>
  <c r="C5" i="7"/>
  <c r="D5" i="7"/>
  <c r="E5" i="7"/>
  <c r="F5" i="7"/>
  <c r="B5" i="7"/>
  <c r="H214" i="7"/>
  <c r="H215" i="7"/>
  <c r="H216" i="7"/>
  <c r="H218" i="7"/>
  <c r="H213" i="7"/>
  <c r="B63" i="7"/>
  <c r="C63" i="7"/>
  <c r="D63" i="7"/>
  <c r="E63" i="7"/>
  <c r="F63" i="7"/>
  <c r="B22" i="7"/>
  <c r="C22" i="7"/>
  <c r="D22" i="7"/>
  <c r="E22" i="7"/>
  <c r="F22" i="7"/>
  <c r="G22" i="7"/>
  <c r="H22" i="7"/>
  <c r="I22" i="7"/>
  <c r="B23" i="7"/>
  <c r="C23" i="7"/>
  <c r="D23" i="7"/>
  <c r="E23" i="7"/>
  <c r="F23" i="7"/>
  <c r="G23" i="7"/>
  <c r="H23" i="7"/>
  <c r="I23" i="7"/>
  <c r="B24" i="7"/>
  <c r="C24" i="7"/>
  <c r="D24" i="7"/>
  <c r="E24" i="7"/>
  <c r="F24" i="7"/>
  <c r="G24" i="7"/>
  <c r="H24" i="7"/>
  <c r="I24" i="7"/>
  <c r="B25" i="7"/>
  <c r="C25" i="7"/>
  <c r="D25" i="7"/>
  <c r="E25" i="7"/>
  <c r="F25" i="7"/>
  <c r="G25" i="7"/>
  <c r="H25" i="7"/>
  <c r="I25" i="7"/>
  <c r="B26" i="7"/>
  <c r="C26" i="7"/>
  <c r="D26" i="7"/>
  <c r="E26" i="7"/>
  <c r="F26" i="7"/>
  <c r="G26" i="7"/>
  <c r="H26" i="7"/>
  <c r="I26" i="7"/>
  <c r="B27" i="7"/>
  <c r="C27" i="7"/>
  <c r="D27" i="7"/>
  <c r="E27" i="7"/>
  <c r="F27" i="7"/>
  <c r="G27" i="7"/>
  <c r="H27" i="7"/>
  <c r="I27" i="7"/>
  <c r="B28" i="7"/>
  <c r="C28" i="7"/>
  <c r="D28" i="7"/>
  <c r="E28" i="7"/>
  <c r="F28" i="7"/>
  <c r="G28" i="7"/>
  <c r="H28" i="7"/>
  <c r="I28" i="7"/>
  <c r="B29" i="7"/>
  <c r="C29" i="7"/>
  <c r="D29" i="7"/>
  <c r="E29" i="7"/>
  <c r="F29" i="7"/>
  <c r="G29" i="7"/>
  <c r="H29" i="7"/>
  <c r="I29" i="7"/>
  <c r="B30" i="7"/>
  <c r="C30" i="7"/>
  <c r="D30" i="7"/>
  <c r="E30" i="7"/>
  <c r="F30" i="7"/>
  <c r="G30" i="7"/>
  <c r="H30" i="7"/>
  <c r="I30" i="7"/>
  <c r="B31" i="7"/>
  <c r="C31" i="7"/>
  <c r="D31" i="7"/>
  <c r="E31" i="7"/>
  <c r="F31" i="7"/>
  <c r="G31" i="7"/>
  <c r="H31" i="7"/>
  <c r="I31" i="7"/>
  <c r="B32" i="7"/>
  <c r="C32" i="7"/>
  <c r="D32" i="7"/>
  <c r="E32" i="7"/>
  <c r="F32" i="7"/>
  <c r="G32" i="7"/>
  <c r="H32" i="7"/>
  <c r="I32" i="7"/>
  <c r="B33" i="7"/>
  <c r="C33" i="7"/>
  <c r="D33" i="7"/>
  <c r="E33" i="7"/>
  <c r="F33" i="7"/>
  <c r="G33" i="7"/>
  <c r="H33" i="7"/>
  <c r="I33" i="7"/>
  <c r="B34" i="7"/>
  <c r="C34" i="7"/>
  <c r="D34" i="7"/>
  <c r="E34" i="7"/>
  <c r="F34" i="7"/>
  <c r="G34" i="7"/>
  <c r="H34" i="7"/>
  <c r="I34" i="7"/>
  <c r="B35" i="7"/>
  <c r="C35" i="7"/>
  <c r="D35" i="7"/>
  <c r="E35" i="7"/>
  <c r="F35" i="7"/>
  <c r="G35" i="7"/>
  <c r="H35" i="7"/>
  <c r="I35" i="7"/>
  <c r="B36" i="7"/>
  <c r="C36" i="7"/>
  <c r="D36" i="7"/>
  <c r="E36" i="7"/>
  <c r="F36" i="7"/>
  <c r="G36" i="7"/>
  <c r="H36" i="7"/>
  <c r="I36" i="7"/>
  <c r="B37" i="7"/>
  <c r="C37" i="7"/>
  <c r="D37" i="7"/>
  <c r="E37" i="7"/>
  <c r="F37" i="7"/>
  <c r="G37" i="7"/>
  <c r="H37" i="7"/>
  <c r="I37" i="7"/>
  <c r="B38" i="7"/>
  <c r="C38" i="7"/>
  <c r="D38" i="7"/>
  <c r="E38" i="7"/>
  <c r="F38" i="7"/>
  <c r="G38" i="7"/>
  <c r="H38" i="7"/>
  <c r="I38" i="7"/>
  <c r="B39" i="7"/>
  <c r="C39" i="7"/>
  <c r="D39" i="7"/>
  <c r="E39" i="7"/>
  <c r="F39" i="7"/>
  <c r="G39" i="7"/>
  <c r="H39" i="7"/>
  <c r="I39" i="7"/>
  <c r="B40" i="7"/>
  <c r="C40" i="7"/>
  <c r="D40" i="7"/>
  <c r="E40" i="7"/>
  <c r="F40" i="7"/>
  <c r="G40" i="7"/>
  <c r="H40" i="7"/>
  <c r="I40" i="7"/>
  <c r="B41" i="7"/>
  <c r="C41" i="7"/>
  <c r="D41" i="7"/>
  <c r="E41" i="7"/>
  <c r="F41" i="7"/>
  <c r="G41" i="7"/>
  <c r="H41" i="7"/>
  <c r="I41" i="7"/>
  <c r="B42" i="7"/>
  <c r="C42" i="7"/>
  <c r="D42" i="7"/>
  <c r="E42" i="7"/>
  <c r="F42" i="7"/>
  <c r="G42" i="7"/>
  <c r="H42" i="7"/>
  <c r="I42" i="7"/>
  <c r="B43" i="7"/>
  <c r="C43" i="7"/>
  <c r="D43" i="7"/>
  <c r="E43" i="7"/>
  <c r="F43" i="7"/>
  <c r="G43" i="7"/>
  <c r="H43" i="7"/>
  <c r="I43" i="7"/>
  <c r="B44" i="7"/>
  <c r="C44" i="7"/>
  <c r="D44" i="7"/>
  <c r="E44" i="7"/>
  <c r="F44" i="7"/>
  <c r="G44" i="7"/>
  <c r="H44" i="7"/>
  <c r="I44" i="7"/>
  <c r="B45" i="7"/>
  <c r="C45" i="7"/>
  <c r="D45" i="7"/>
  <c r="E45" i="7"/>
  <c r="F45" i="7"/>
  <c r="G45" i="7"/>
  <c r="H45" i="7"/>
  <c r="I45" i="7"/>
  <c r="B46" i="7"/>
  <c r="C46" i="7"/>
  <c r="D46" i="7"/>
  <c r="E46" i="7"/>
  <c r="F46" i="7"/>
  <c r="G46" i="7"/>
  <c r="H46" i="7"/>
  <c r="I46" i="7"/>
  <c r="B47" i="7"/>
  <c r="C47" i="7"/>
  <c r="D47" i="7"/>
  <c r="E47" i="7"/>
  <c r="F47" i="7"/>
  <c r="G47" i="7"/>
  <c r="H47" i="7"/>
  <c r="I47" i="7"/>
  <c r="B48" i="7"/>
  <c r="C48" i="7"/>
  <c r="D48" i="7"/>
  <c r="E48" i="7"/>
  <c r="F48" i="7"/>
  <c r="G48" i="7"/>
  <c r="H48" i="7"/>
  <c r="I48" i="7"/>
  <c r="B49" i="7"/>
  <c r="C49" i="7"/>
  <c r="D49" i="7"/>
  <c r="E49" i="7"/>
  <c r="F49" i="7"/>
  <c r="G49" i="7"/>
  <c r="H49" i="7"/>
  <c r="I49" i="7"/>
  <c r="B50" i="7"/>
  <c r="C50" i="7"/>
  <c r="D50" i="7"/>
  <c r="E50" i="7"/>
  <c r="F50" i="7"/>
  <c r="G50" i="7"/>
  <c r="H50" i="7"/>
  <c r="I50" i="7"/>
  <c r="B51" i="7"/>
  <c r="C51" i="7"/>
  <c r="D51" i="7"/>
  <c r="E51" i="7"/>
  <c r="F51" i="7"/>
  <c r="B52" i="7"/>
  <c r="C52" i="7"/>
  <c r="D52" i="7"/>
  <c r="E52" i="7"/>
  <c r="F52" i="7"/>
  <c r="G52" i="7"/>
  <c r="H52" i="7"/>
  <c r="I52" i="7"/>
  <c r="B53" i="7"/>
  <c r="C53" i="7"/>
  <c r="D53" i="7"/>
  <c r="E53" i="7"/>
  <c r="F53" i="7"/>
  <c r="G53" i="7"/>
  <c r="H53" i="7"/>
  <c r="I53" i="7"/>
  <c r="B54" i="7"/>
  <c r="C54" i="7"/>
  <c r="D54" i="7"/>
  <c r="E54" i="7"/>
  <c r="F54" i="7"/>
  <c r="G54" i="7"/>
  <c r="H54" i="7"/>
  <c r="I54" i="7"/>
  <c r="B55" i="7"/>
  <c r="C55" i="7"/>
  <c r="D55" i="7"/>
  <c r="E55" i="7"/>
  <c r="F55" i="7"/>
  <c r="G55" i="7"/>
  <c r="H55" i="7"/>
  <c r="I55" i="7"/>
  <c r="B56" i="7"/>
  <c r="C56" i="7"/>
  <c r="D56" i="7"/>
  <c r="E56" i="7"/>
  <c r="F56" i="7"/>
  <c r="G56" i="7"/>
  <c r="H56" i="7"/>
  <c r="I56" i="7"/>
  <c r="B57" i="7"/>
  <c r="C57" i="7"/>
  <c r="D57" i="7"/>
  <c r="E57" i="7"/>
  <c r="F57" i="7"/>
  <c r="G57" i="7"/>
  <c r="H57" i="7"/>
  <c r="I57" i="7"/>
  <c r="B58" i="7"/>
  <c r="C58" i="7"/>
  <c r="D58" i="7"/>
  <c r="E58" i="7"/>
  <c r="F58" i="7"/>
  <c r="G58" i="7"/>
  <c r="H58" i="7"/>
  <c r="I58" i="7"/>
  <c r="B59" i="7"/>
  <c r="C59" i="7"/>
  <c r="D59" i="7"/>
  <c r="E59" i="7"/>
  <c r="F59" i="7"/>
  <c r="G59" i="7"/>
  <c r="H59" i="7"/>
  <c r="I59" i="7"/>
  <c r="B60" i="7"/>
  <c r="C60" i="7"/>
  <c r="D60" i="7"/>
  <c r="E60" i="7"/>
  <c r="F60" i="7"/>
  <c r="G60" i="7"/>
  <c r="H60" i="7"/>
  <c r="I60" i="7"/>
  <c r="B61" i="7"/>
  <c r="C61" i="7"/>
  <c r="D61" i="7"/>
  <c r="E61" i="7"/>
  <c r="F61" i="7"/>
  <c r="G61" i="7"/>
  <c r="H61" i="7"/>
  <c r="I61" i="7"/>
  <c r="B62" i="7"/>
  <c r="C62" i="7"/>
  <c r="D62" i="7"/>
  <c r="E62" i="7"/>
  <c r="F62" i="7"/>
  <c r="G62" i="7"/>
  <c r="H62" i="7"/>
  <c r="I62" i="7"/>
  <c r="G63" i="7"/>
  <c r="H63" i="7"/>
  <c r="I63" i="7"/>
  <c r="C21" i="7"/>
  <c r="D21" i="7"/>
  <c r="E21" i="7"/>
  <c r="F21" i="7"/>
  <c r="G21" i="7"/>
  <c r="H21" i="7"/>
  <c r="I21" i="7"/>
  <c r="B21" i="7"/>
  <c r="B13" i="7"/>
  <c r="C13" i="7"/>
  <c r="D13" i="7"/>
  <c r="E13" i="7"/>
  <c r="F13" i="7"/>
  <c r="G13" i="7"/>
  <c r="H13" i="7"/>
  <c r="I13" i="7"/>
  <c r="B14" i="7"/>
  <c r="C14" i="7"/>
  <c r="D14" i="7"/>
  <c r="E14" i="7"/>
  <c r="F14" i="7"/>
  <c r="G14" i="7"/>
  <c r="H14" i="7"/>
  <c r="I14" i="7"/>
  <c r="B15" i="7"/>
  <c r="C15" i="7"/>
  <c r="D15" i="7"/>
  <c r="E15" i="7"/>
  <c r="F15" i="7"/>
  <c r="G15" i="7"/>
  <c r="H15" i="7"/>
  <c r="I15" i="7"/>
  <c r="B16" i="7"/>
  <c r="C16" i="7"/>
  <c r="D16" i="7"/>
  <c r="E16" i="7"/>
  <c r="F16" i="7"/>
  <c r="G16" i="7"/>
  <c r="H16" i="7"/>
  <c r="I16" i="7"/>
  <c r="B17" i="7"/>
  <c r="C17" i="7"/>
  <c r="D17" i="7"/>
  <c r="E17" i="7"/>
  <c r="F17" i="7"/>
  <c r="B18" i="7"/>
  <c r="C18" i="7"/>
  <c r="D18" i="7"/>
  <c r="E18" i="7"/>
  <c r="F18" i="7"/>
  <c r="H18" i="7"/>
  <c r="I12" i="7"/>
  <c r="H12" i="7"/>
  <c r="G12" i="7"/>
  <c r="F12" i="7"/>
  <c r="E12" i="7"/>
  <c r="D12" i="7"/>
  <c r="C12" i="7"/>
  <c r="B12" i="7"/>
  <c r="C5" i="1"/>
  <c r="D5" i="1"/>
  <c r="E5" i="1"/>
  <c r="F5" i="1"/>
  <c r="H5" i="1"/>
  <c r="I5" i="1"/>
  <c r="B5" i="1"/>
  <c r="I61" i="1"/>
  <c r="H61" i="1"/>
  <c r="G61" i="1"/>
  <c r="F61" i="1"/>
  <c r="E61" i="1"/>
  <c r="D61" i="1"/>
  <c r="C61" i="1"/>
  <c r="B61" i="1"/>
  <c r="I60" i="1"/>
  <c r="H60" i="1"/>
  <c r="G60" i="1"/>
  <c r="F60" i="1"/>
  <c r="E60" i="1"/>
  <c r="D60" i="1"/>
  <c r="C60" i="1"/>
  <c r="B60" i="1"/>
  <c r="I59" i="1"/>
  <c r="H59" i="1"/>
  <c r="G59" i="1"/>
  <c r="F59" i="1"/>
  <c r="E59" i="1"/>
  <c r="D59" i="1"/>
  <c r="C59" i="1"/>
  <c r="B59" i="1"/>
  <c r="I58" i="1"/>
  <c r="H58" i="1"/>
  <c r="G58" i="1"/>
  <c r="F58" i="1"/>
  <c r="E58" i="1"/>
  <c r="D58" i="1"/>
  <c r="C58" i="1"/>
  <c r="B58" i="1"/>
  <c r="I57" i="1"/>
  <c r="H57" i="1"/>
  <c r="G57" i="1"/>
  <c r="F57" i="1"/>
  <c r="E57" i="1"/>
  <c r="D57" i="1"/>
  <c r="C57" i="1"/>
  <c r="B57" i="1"/>
  <c r="I56" i="1"/>
  <c r="H56" i="1"/>
  <c r="G56" i="1"/>
  <c r="F56" i="1"/>
  <c r="E56" i="1"/>
  <c r="D56" i="1"/>
  <c r="C56" i="1"/>
  <c r="B56" i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I50" i="1"/>
  <c r="H50" i="1"/>
  <c r="G50" i="1"/>
  <c r="F50" i="1"/>
  <c r="E50" i="1"/>
  <c r="D50" i="1"/>
  <c r="C50" i="1"/>
  <c r="B50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F47" i="1"/>
  <c r="E47" i="1"/>
  <c r="D47" i="1"/>
  <c r="C47" i="1"/>
  <c r="B47" i="1"/>
  <c r="I46" i="1"/>
  <c r="H46" i="1"/>
  <c r="G46" i="1"/>
  <c r="F46" i="1"/>
  <c r="E46" i="1"/>
  <c r="D46" i="1"/>
  <c r="C46" i="1"/>
  <c r="B46" i="1"/>
  <c r="I45" i="1"/>
  <c r="H45" i="1"/>
  <c r="G45" i="1"/>
  <c r="F45" i="1"/>
  <c r="E45" i="1"/>
  <c r="D45" i="1"/>
  <c r="C45" i="1"/>
  <c r="B45" i="1"/>
  <c r="I44" i="1"/>
  <c r="H44" i="1"/>
  <c r="G44" i="1"/>
  <c r="F44" i="1"/>
  <c r="E44" i="1"/>
  <c r="D44" i="1"/>
  <c r="C44" i="1"/>
  <c r="B44" i="1"/>
  <c r="I43" i="1"/>
  <c r="H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F21" i="1"/>
  <c r="E21" i="1"/>
  <c r="D21" i="1"/>
  <c r="C21" i="1"/>
  <c r="B21" i="1"/>
  <c r="C20" i="1"/>
  <c r="D20" i="1"/>
  <c r="E20" i="1"/>
  <c r="F20" i="1"/>
  <c r="B20" i="1"/>
  <c r="B17" i="1"/>
  <c r="C17" i="1"/>
  <c r="D17" i="1"/>
  <c r="E17" i="1"/>
  <c r="F17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I11" i="1"/>
  <c r="H11" i="1"/>
  <c r="G11" i="1"/>
  <c r="C11" i="1"/>
  <c r="D11" i="1"/>
  <c r="E11" i="1"/>
  <c r="F11" i="1"/>
  <c r="B11" i="1"/>
  <c r="G207" i="1"/>
  <c r="J207" i="1"/>
  <c r="I207" i="1"/>
  <c r="H207" i="1"/>
  <c r="F207" i="1"/>
  <c r="E207" i="1"/>
  <c r="D207" i="1"/>
  <c r="C207" i="1"/>
  <c r="B207" i="1"/>
  <c r="E76" i="7" l="1"/>
  <c r="D76" i="7"/>
  <c r="F76" i="7"/>
  <c r="J76" i="7" s="1"/>
  <c r="B74" i="1"/>
  <c r="E74" i="1"/>
  <c r="H74" i="1"/>
  <c r="F74" i="1"/>
  <c r="I74" i="1"/>
  <c r="C74" i="1"/>
  <c r="C76" i="7"/>
  <c r="H76" i="7"/>
  <c r="D74" i="1"/>
  <c r="B76" i="7"/>
  <c r="J74" i="1" l="1"/>
  <c r="J172" i="7"/>
</calcChain>
</file>

<file path=xl/connections.xml><?xml version="1.0" encoding="utf-8"?>
<connections xmlns="http://schemas.openxmlformats.org/spreadsheetml/2006/main">
  <connection id="1" name="Connection" type="1" refreshedVersion="3" saveData="1">
    <dbPr connection="DSN=DAC;SERVER=GENSQL2;UID=BERNALDO_E;APP=MICROSOFT OFFICE XP;WSID=XD-OECDG445;DATABASE=DAC;TRUSTED_CONNECTION=YES" command="SELECT VW_CR_TABLE25.amount, VW_CR_TABLE25.donorcode, VW_CR_TABLE25.part, lookup_parentrecipient.parentrecipient_name_e, LOOKUPRECIPIENT.RecipientNameE, VW_CR_TABLE25.recipientcode, VW_CR_TABLE25.series, VW_CR_TABLE25.year_x000d__x000a_FROM dac.dbo.lookup_parentrecipient lookup_parentrecipient, dcd.dbo.LOOKUPRECIPIENT LOOKUPRECIPIENT, dac.dbo.recip_relation_05 recip_relation_05, dac.dbo.VW_CR_TABLE25 VW_CR_TABLE25_x000d__x000a_WHERE LOOKUPRECIPIENT.RecipientCode = VW_CR_TABLE25.recipientcode AND recip_relation_05.parentrecipient = lookup_parentrecipient.parentrecipient AND recip_relation_05.recipientcode = LOOKUPRECIPIENT.RecipientCode AND ((recip_relation_05.parentrecipient&gt;=10001 And recip_relation_05.parentrecipient&lt;=10012) AND (VW_CR_TABLE25.year&gt;2003) AND (VW_CR_TABLE25.part=1) AND (recip_relation_05.hierarchyid=2) OR (recip_relation_05.parentrecipient=998) AND (VW_CR_TABLE25.year&gt;2003) AND (VW_CR_TABLE25.part=1) AND (recip_relation_05.hierarchyid=2))"/>
  </connection>
  <connection id="2" name="Connection1" type="1" refreshedVersion="3" saveData="1">
    <dbPr connection="DSN=DAC;SERVER=GENSQL2;UID=BERNALDO_E;APP=MICROSOFT OFFICE XP;WSID=XD-OECDG445;DATABASE=DAC;TRUSTED_CONNECTION=YES" command="SELECT VW_CR_TABLE25.amount, VW_CR_TABLE25.donorcode, VW_CR_TABLE25.part, lookup_parentrecipient.parentrecipient_name_e, LOOKUPRECIPIENT.RecipientNameE, VW_CR_TABLE25.recipientcode, VW_CR_TABLE25.series, VW_CR_TABLE25.year_x000d__x000a_FROM dac.dbo.lookup_parentrecipient lookup_parentrecipient, dcd.dbo.LOOKUPRECIPIENT LOOKUPRECIPIENT, dac.dbo.recip_relation_05 recip_relation_05, dac.dbo.VW_CR_TABLE25 VW_CR_TABLE25_x000d__x000a_WHERE LOOKUPRECIPIENT.RecipientCode = VW_CR_TABLE25.recipientcode AND recip_relation_05.parentrecipient = lookup_parentrecipient.parentrecipient AND recip_relation_05.recipientcode = LOOKUPRECIPIENT.RecipientCode AND ((recip_relation_05.parentrecipient&gt;=10016 And recip_relation_05.parentrecipient&lt;=10020) AND (VW_CR_TABLE25.year&gt;2002) AND (VW_CR_TABLE25.part=1) AND (recip_relation_05.hierarchyid=3) OR (recip_relation_05.parentrecipient=10024) AND (VW_CR_TABLE25.year&gt;2002) AND (VW_CR_TABLE25.part=1) AND (recip_relation_05.hierarchyid=3) OR (recip_relation_05.parentrecipient=10025) AND (VW_CR_TABLE25.year&gt;2002) AND (VW_CR_TABLE25.part=1) AND (recip_relation_05.hierarchyid=3))"/>
  </connection>
  <connection id="3" name="Connection11" type="1" refreshedVersion="6" saveData="1">
    <dbPr connection="DSN=DCD_Prod;Description=DCD_Prod;UID=BERNALDO_E;Trusted_Connection=YES;APP=MICROSOFT OFFICE XP;WSID=XD-OECDG445;DATABASE=DCD_Prod" command="SELECT vTABLE25.Amount, vTABLE25.DonorCode, vTABLE25.Part, LOOKUPRECIPIENT.RecipientNameE, vTABLE25.RecipientCode, vTABLE25.Series, vTABLE25.Year, LookupGroup.DisplayNameF, RecipientGroup.GroupID, LookupGroup.DisplayNameE_x000d__x000a_FROM DCD_prod.dcd.LookupGroup LookupGroup, dcd_prod.dcd.LOOKUPRECIPIENT LOOKUPRECIPIENT, DCD_prod.dcd.vRecipientGroup RecipientGroup, dcd_prod.dcr.vTABLE25 vTABLE25_x000d__x000a_WHERE LOOKUPRECIPIENT.RecipientCode = vTABLE25.RecipientCode AND RecipientGroup.GroupID = LookupGroup.GroupID AND RecipientGroup.RecipientCode = LOOKUPRECIPIENT.RecipientCode AND RecipientGroup.RecipientCode = vTABLE25.RecipientCode AND ((vTABLE25.Year&gt;2013) AND (vTABLE25.Part=1) AND (RecipientGroup.GroupID&gt;=10016 And RecipientGroup.GroupID&lt;=10020) OR (vTABLE25.Year&gt;2013) AND (vTABLE25.Part=1) AND (RecipientGroup.GroupID=10024) OR (vTABLE25.Year&gt;2013) AND (vTABLE25.Part=1) AND (RecipientGroup.GroupID=10025))"/>
  </connection>
  <connection id="4" name="Connection2" type="1" refreshedVersion="3" saveData="1">
    <dbPr connection="DSN=DAC;SERVER=GENSQL2;UID=BERNALDO_E;APP=MICROSOFT OFFICE XP;WSID=XD-OECDG445;DATABASE=DAC;TRUSTED_CONNECTION=YES" command="SELECT VW_CR_TABLE25.amount, VW_CR_TABLE25.donorcode, VW_CR_TABLE25.part, lookup_parentrecipient.parentrecipient_name_f, lookup_parentrecipient.parentrecipient_name_e, LOOKUPRECIPIENT.RecipientNameF, LOOKUPRECIPIENT.RecipientNameE, VW_CR_TABLE25.recipientcode, VW_CR_TABLE25.series, VW_CR_TABLE25.year_x000d__x000a_FROM dac.dbo.lookup_parentrecipient lookup_parentrecipient, dcd.dbo.LOOKUPRECIPIENT LOOKUPRECIPIENT, dac.dbo.recip_relation_05 recip_relation_05, dac.dbo.VW_CR_TABLE25 VW_CR_TABLE25_x000d__x000a_WHERE LOOKUPRECIPIENT.RecipientCode = VW_CR_TABLE25.recipientcode AND recip_relation_05.parentrecipient = lookup_parentrecipient.parentrecipient AND recip_relation_05.recipientcode = LOOKUPRECIPIENT.RecipientCode AND ((recip_relation_05.parentrecipient&gt;=10001 And recip_relation_05.parentrecipient&lt;=10012) AND (VW_CR_TABLE25.year&gt;2002) AND (VW_CR_TABLE25.part=1) AND (recip_relation_05.hierarchyid=2) OR (recip_relation_05.parentrecipient=998) AND (VW_CR_TABLE25.year&gt;2002) AND (VW_CR_TABLE25.part=1) AND (recip_relation_05.hierarchyid=2))"/>
  </connection>
  <connection id="5" name="Connection3" type="1" refreshedVersion="3" saveData="1">
    <dbPr connection="DSN=DAC;SERVER=GENSQL2;UID=BERNALDO_E;APP=MICROSOFT OFFICE XP;WSID=XD-OECDG445;DATABASE=DAC;TRUSTED_CONNECTION=YES" command="SELECT VW_CR_TABLE25.amount, VW_CR_TABLE25.donorcode, VW_CR_TABLE25.part, lookup_parentrecipient.parentrecipient_name_e, lookup_parentrecipient.parentrecipient_name_f, LOOKUPRECIPIENT.RecipientNameE, VW_CR_TABLE25.recipientcode, VW_CR_TABLE25.series, VW_CR_TABLE25.year_x000d__x000a_FROM dac.dbo.lookup_parentrecipient lookup_parentrecipient, dcd.dbo.LOOKUPRECIPIENT LOOKUPRECIPIENT, dac.dbo.recip_relation_05 recip_relation_05, dac.dbo.VW_CR_TABLE25 VW_CR_TABLE25_x000d__x000a_WHERE LOOKUPRECIPIENT.RecipientCode = VW_CR_TABLE25.recipientcode AND recip_relation_05.parentrecipient = lookup_parentrecipient.parentrecipient AND recip_relation_05.recipientcode = LOOKUPRECIPIENT.RecipientCode AND ((recip_relation_05.parentrecipient&gt;=10016 And recip_relation_05.parentrecipient&lt;=10020) AND (VW_CR_TABLE25.year&gt;2002) AND (VW_CR_TABLE25.part=1) AND (recip_relation_05.hierarchyid=3) OR (recip_relation_05.parentrecipient=10024) AND (VW_CR_TABLE25.year&gt;2002) AND (VW_CR_TABLE25.part=1) AND (recip_relation_05.hierarchyid=3) OR (recip_relation_05.parentrecipient=10025) AND (VW_CR_TABLE25.year&gt;2002) AND (VW_CR_TABLE25.part=1) AND (recip_relation_05.hierarchyid=3))"/>
  </connection>
  <connection id="6" name="Connection4" type="1" refreshedVersion="6" saveData="1">
    <dbPr connection="DSN=DCD_Prod;Description=DAC;UID=BERNALDO_E;Trusted_Connection=YES;APP=MICROSOFT OFFICE XP;WSID=XD-OECDG445;DATABASE=DCD_Prod" command="SELECT vTABLE25.Amount, vTABLE25.DonorCode, vTABLE25.Part, LOOKUPRECIPIENT.RecipientNameE, vTABLE25.RecipientCode, vTABLE25.Series, vTABLE25.Year, LookupGroup.DisplayNameE_x000d__x000a_FROM DCD_prod.dcd.LookupGroup LookupGroup, dcd_prod.dcd.LOOKUPRECIPIENT LOOKUPRECIPIENT, DCD_prod.dcd.vRecipientGroup RecipientGroup, dcd_prod.dcr.vTABLE25 vTABLE25_x000d__x000a_WHERE LOOKUPRECIPIENT.RecipientCode = vTABLE25.RecipientCode AND RecipientGroup.RecipientCode = LOOKUPRECIPIENT.RecipientCode AND RecipientGroup.RecipientCode = vTABLE25.RecipientCode AND LookupGroup.GroupID = RecipientGroup.GroupID AND ((vTABLE25.Year&gt;2013) AND (vTABLE25.Part=1) AND (RecipientGroup.GroupID&gt;=10001 And RecipientGroup.GroupID&lt;=10012) OR (vTABLE25.Year&gt;2013) AND (vTABLE25.Part=1) AND (RecipientGroup.GroupID=9998) OR (vTABLE25.Year&gt;2013) AND (vTABLE25.Part=1) AND (RecipientGroup.GroupID=10024) AND (vTABLE25.RecipientCode In (298,498,798)))"/>
  </connection>
  <connection id="7" name="Connection41" type="1" refreshedVersion="6" saveData="1">
    <dbPr connection="DSN=DCD_Prod;Description=DCD_Prod;UID=BERNALDO_E;Trusted_Connection=YES;APP=MICROSOFT OFFICE XP;WSID=XD-OECDG445;DATABASE=DCD_prod" command="SELECT vTABLE25.Amount, vTABLE25.DonorCode, vTABLE25.Part, LOOKUPRECIPIENT.RecipientNameF, vTABLE25.RecipientCode, vTABLE25.series, vTABLE25.Year, LookupGroup.DisplayNameF_x000d__x000a_FROM DCD_prod.dcd.LookupGroup LookupGroup, dcd_prod.dcd.LOOKUPRECIPIENT LOOKUPRECIPIENT, DCD_prod.dcd.vRecipientGroup RecipientGroup, dcd_prod.dcr.vTABLE25 vTABLE25_x000d__x000a_WHERE LOOKUPRECIPIENT.RecipientCode = vTABLE25.RecipientCode AND RecipientGroup.RecipientCode = LOOKUPRECIPIENT.RecipientCode AND RecipientGroup.RecipientCode = vTABLE25.RecipientCode AND LookupGroup.GroupID = RecipientGroup.GroupID AND ((vTABLE25.Year&gt;2013) AND (vTABLE25.Part=1) AND (RecipientGroup.GroupID&gt;=10001 And RecipientGroup.GroupID&lt;=10013) OR (vTABLE25.Year&gt;2013) AND (vTABLE25.Part=1) AND (RecipientGroup.GroupID=9998) OR (vTABLE25.Year&gt;2013) AND (vTABLE25.Part=1) AND (RecipientGroup.GroupID=10024) AND (vTABLE25.RecipientCode In (298,498,798)))"/>
  </connection>
</connections>
</file>

<file path=xl/sharedStrings.xml><?xml version="1.0" encoding="utf-8"?>
<sst xmlns="http://schemas.openxmlformats.org/spreadsheetml/2006/main" count="2483" uniqueCount="707">
  <si>
    <t>Population</t>
  </si>
  <si>
    <t>Current GNI</t>
  </si>
  <si>
    <t>ODA/GNI</t>
  </si>
  <si>
    <t>million</t>
  </si>
  <si>
    <t>per cent</t>
  </si>
  <si>
    <t>AFRICA</t>
  </si>
  <si>
    <t>NORTH OF SAHARA</t>
  </si>
  <si>
    <t>North of Sahara, Total</t>
  </si>
  <si>
    <t>SOUTH OF SAHARA</t>
  </si>
  <si>
    <t>South of Sahara, Total</t>
  </si>
  <si>
    <t>AFRICA, TOTAL</t>
  </si>
  <si>
    <t>AMERICA</t>
  </si>
  <si>
    <t>NORTH AND CENTRAL AMERICA</t>
  </si>
  <si>
    <t>North &amp; Central America, Total</t>
  </si>
  <si>
    <t>SOUTH AMERICA</t>
  </si>
  <si>
    <t>South America, Total</t>
  </si>
  <si>
    <t>AMERICA, TOTAL</t>
  </si>
  <si>
    <t>ASIA</t>
  </si>
  <si>
    <t>MIDDLE EAST</t>
  </si>
  <si>
    <t>Middle East, Total</t>
  </si>
  <si>
    <t>SOUTH AND CENTRAL ASIA</t>
  </si>
  <si>
    <t>South and Central Asia, Total</t>
  </si>
  <si>
    <t xml:space="preserve">FAR EAST ASIA </t>
  </si>
  <si>
    <t>Far East Asia, Total</t>
  </si>
  <si>
    <t>ASIA, TOTAL</t>
  </si>
  <si>
    <t>EUROPE</t>
  </si>
  <si>
    <t>EUROPE, TOTAL</t>
  </si>
  <si>
    <t>OCEANIA</t>
  </si>
  <si>
    <t>OCEANIA, TOTAL</t>
  </si>
  <si>
    <t>Developing countries unspecified</t>
  </si>
  <si>
    <t>Developing countries, TOTAL</t>
  </si>
  <si>
    <t xml:space="preserve">     countries for which data are available).</t>
  </si>
  <si>
    <t>Definition of country categories :</t>
  </si>
  <si>
    <r>
      <t>Table 25. ODA Receipts</t>
    </r>
    <r>
      <rPr>
        <b/>
        <vertAlign val="superscript"/>
        <sz val="10"/>
        <rFont val="Helvetica"/>
        <family val="2"/>
      </rPr>
      <t>a</t>
    </r>
    <r>
      <rPr>
        <b/>
        <sz val="10"/>
        <rFont val="Helvetica"/>
        <family val="2"/>
      </rPr>
      <t xml:space="preserve"> and Selected Indicators for Developing Countries and Territories </t>
    </r>
  </si>
  <si>
    <r>
      <t xml:space="preserve">a) </t>
    </r>
    <r>
      <rPr>
        <sz val="10"/>
        <rFont val="Novarese Medium"/>
        <family val="1"/>
      </rPr>
      <t xml:space="preserve">ODA receipts are total net ODA flows from DAC countries, multilateral organisations, and non-DAC countries (see Table 33 for the list of non-DAC </t>
    </r>
  </si>
  <si>
    <r>
      <t>Source:</t>
    </r>
    <r>
      <rPr>
        <sz val="10"/>
        <rFont val="Novarese Medium"/>
        <family val="1"/>
      </rPr>
      <t xml:space="preserve">  World Bank, Secretariat estimates. Group totals and averages are calculated on available data only.</t>
    </r>
  </si>
  <si>
    <t>Algeria</t>
  </si>
  <si>
    <t>Egypt</t>
  </si>
  <si>
    <t>Morocco</t>
  </si>
  <si>
    <t>Tunisia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</si>
  <si>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</si>
  <si>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</si>
  <si>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</si>
  <si>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</si>
  <si>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</si>
  <si>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</si>
  <si>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</si>
  <si>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Rep.</t>
  </si>
  <si>
    <t>Chad</t>
  </si>
  <si>
    <t>Comoros</t>
  </si>
  <si>
    <t>Congo, Dem. Rep.</t>
  </si>
  <si>
    <t>Congo, Rep.</t>
  </si>
  <si>
    <t>Côte d'Ivoire</t>
  </si>
  <si>
    <t>Djibouti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</si>
  <si>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</si>
  <si>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</si>
  <si>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</si>
  <si>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</si>
  <si>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</si>
  <si>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</si>
  <si>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</si>
  <si>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</si>
  <si>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</si>
  <si>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</si>
  <si>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</si>
  <si>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</si>
  <si>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</si>
  <si>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</si>
  <si>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</si>
  <si>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</si>
  <si>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Mayotte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</si>
  <si>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</si>
  <si>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</si>
  <si>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</si>
  <si>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</si>
  <si>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</si>
  <si>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</si>
  <si>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</si>
  <si>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</si>
  <si>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</si>
  <si>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</si>
  <si>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</si>
  <si>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St. Helena</t>
  </si>
  <si>
    <t>Sudan</t>
  </si>
  <si>
    <t>Swaziland</t>
  </si>
  <si>
    <t>Tanzania</t>
  </si>
  <si>
    <t>Togo</t>
  </si>
  <si>
    <t>Uganda</t>
  </si>
  <si>
    <t>Zambia</t>
  </si>
  <si>
    <t>Zimbabwe</t>
  </si>
  <si>
    <t>Anguilla</t>
  </si>
  <si>
    <t>Antigua and Barbuda</t>
  </si>
  <si>
    <t>Barbados</t>
  </si>
  <si>
    <t>Belize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</si>
  <si>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</si>
  <si>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</si>
  <si>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</si>
  <si>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</si>
  <si>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</si>
  <si>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</si>
  <si>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</si>
  <si>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</si>
  <si>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</si>
  <si>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</si>
  <si>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</si>
  <si>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Montserrat</t>
  </si>
  <si>
    <t>Nicaragua</t>
  </si>
  <si>
    <t>Panama</t>
  </si>
  <si>
    <t>St. Kitts-Nevis</t>
  </si>
  <si>
    <t>St. Lucia</t>
  </si>
  <si>
    <t>Argentina</t>
  </si>
  <si>
    <t>Bolivia</t>
  </si>
  <si>
    <t>Brazil</t>
  </si>
  <si>
    <t>Colombia</t>
  </si>
  <si>
    <t>Ecuador</t>
  </si>
  <si>
    <t>Guyana</t>
  </si>
  <si>
    <t>Chile</t>
  </si>
  <si>
    <t>Paraguay</t>
  </si>
  <si>
    <t>Peru</t>
  </si>
  <si>
    <t>Suriname</t>
  </si>
  <si>
    <t>Uruguay</t>
  </si>
  <si>
    <t>Venezuela</t>
  </si>
  <si>
    <t>Iran</t>
  </si>
  <si>
    <t>Iraq</t>
  </si>
  <si>
    <t>Lebanon</t>
  </si>
  <si>
    <t>Oman</t>
  </si>
  <si>
    <t>Jordan</t>
  </si>
  <si>
    <t>Syria</t>
  </si>
  <si>
    <t>Yemen</t>
  </si>
  <si>
    <t>Afghanistan</t>
  </si>
  <si>
    <t>Armenia</t>
  </si>
  <si>
    <t>Azerbaijan</t>
  </si>
  <si>
    <t>Bhutan</t>
  </si>
  <si>
    <t>Georgia</t>
  </si>
  <si>
    <t>India</t>
  </si>
  <si>
    <t>Bangladesh</t>
  </si>
  <si>
    <t>Kazakhstan</t>
  </si>
  <si>
    <t>Maldives</t>
  </si>
  <si>
    <t>Myanmar</t>
  </si>
  <si>
    <t>Nepal</t>
  </si>
  <si>
    <t>Pakistan</t>
  </si>
  <si>
    <t>Sri Lanka</t>
  </si>
  <si>
    <t>Tajikistan</t>
  </si>
  <si>
    <t>Turkmenistan</t>
  </si>
  <si>
    <t>Uzbekistan</t>
  </si>
  <si>
    <t>Cambodia</t>
  </si>
  <si>
    <t>China</t>
  </si>
  <si>
    <t>Indonesia</t>
  </si>
  <si>
    <t>Laos</t>
  </si>
  <si>
    <t>Malaysia</t>
  </si>
  <si>
    <t>Mongolia</t>
  </si>
  <si>
    <t>Philippines</t>
  </si>
  <si>
    <t>Thailand</t>
  </si>
  <si>
    <t>Timor-Leste</t>
  </si>
  <si>
    <t>Viet Nam</t>
  </si>
  <si>
    <t>Albania</t>
  </si>
  <si>
    <t>Croatia</t>
  </si>
  <si>
    <t>Bosnia and Herzegovina</t>
  </si>
  <si>
    <t>Turkey</t>
  </si>
  <si>
    <t>Cook Islands</t>
  </si>
  <si>
    <t>Fiji</t>
  </si>
  <si>
    <t>Moldova</t>
  </si>
  <si>
    <t>Kiribati</t>
  </si>
  <si>
    <t>Marshall Islands</t>
  </si>
  <si>
    <t>Nauru</t>
  </si>
  <si>
    <t>Palau</t>
  </si>
  <si>
    <t>Papua New Guinea</t>
  </si>
  <si>
    <t>Samoa</t>
  </si>
  <si>
    <t>Solomon Islands</t>
  </si>
  <si>
    <t>Tokelau</t>
  </si>
  <si>
    <t>Tonga</t>
  </si>
  <si>
    <t>Tuvalu</t>
  </si>
  <si>
    <t>Vanuatu</t>
  </si>
  <si>
    <t>Niue</t>
  </si>
  <si>
    <t>Wallis &amp; Futuna</t>
  </si>
  <si>
    <t>LDCs</t>
  </si>
  <si>
    <t>Other LICs</t>
  </si>
  <si>
    <t>LMICs</t>
  </si>
  <si>
    <t>UMICs</t>
  </si>
  <si>
    <t>Part I unallocated</t>
  </si>
  <si>
    <t>MADCTs</t>
  </si>
  <si>
    <t>series</t>
  </si>
  <si>
    <t>Grand Total</t>
  </si>
  <si>
    <t>year</t>
  </si>
  <si>
    <t>Recoveries on Grants, Bil. Part 1</t>
  </si>
  <si>
    <t>Europe</t>
  </si>
  <si>
    <t>Europe Total</t>
  </si>
  <si>
    <t>Far East Asia</t>
  </si>
  <si>
    <t>Far East Asia Total</t>
  </si>
  <si>
    <t>Middle East</t>
  </si>
  <si>
    <t>Middle East Total</t>
  </si>
  <si>
    <t>North &amp; Central America</t>
  </si>
  <si>
    <t>North &amp; Central America Total</t>
  </si>
  <si>
    <t>North of Sahara</t>
  </si>
  <si>
    <t>North of Sahara Total</t>
  </si>
  <si>
    <t>Oceania</t>
  </si>
  <si>
    <t>Oceania Total</t>
  </si>
  <si>
    <t>South &amp; Central Asia</t>
  </si>
  <si>
    <t>South &amp; Central Asia Total</t>
  </si>
  <si>
    <t>South America</t>
  </si>
  <si>
    <t>South America Total</t>
  </si>
  <si>
    <t>South of Sahara</t>
  </si>
  <si>
    <t>South of Sahara Total</t>
  </si>
  <si>
    <t>Sum of amount</t>
  </si>
  <si>
    <t>Nord du Sahara</t>
  </si>
  <si>
    <t>Algérie</t>
  </si>
  <si>
    <t>Egypte</t>
  </si>
  <si>
    <t>Maroc</t>
  </si>
  <si>
    <t>Tunisie</t>
  </si>
  <si>
    <t>Nord du Sahara Total</t>
  </si>
  <si>
    <t>Sud du Sahara</t>
  </si>
  <si>
    <t>Afrique du Sud</t>
  </si>
  <si>
    <t>Bénin</t>
  </si>
  <si>
    <t>Cameroun</t>
  </si>
  <si>
    <t>Comores</t>
  </si>
  <si>
    <t>Ethiopie</t>
  </si>
  <si>
    <t>Gambie</t>
  </si>
  <si>
    <t>Guinée</t>
  </si>
  <si>
    <t>Guinée équatoriale</t>
  </si>
  <si>
    <t>Guinée-Bissau</t>
  </si>
  <si>
    <t>Maurice</t>
  </si>
  <si>
    <t>Mauritanie</t>
  </si>
  <si>
    <t>Namibie</t>
  </si>
  <si>
    <t>Ouganda</t>
  </si>
  <si>
    <t>Sénégal</t>
  </si>
  <si>
    <t>Somalie</t>
  </si>
  <si>
    <t>Soudan</t>
  </si>
  <si>
    <t>Tanzanie</t>
  </si>
  <si>
    <t>Tchad</t>
  </si>
  <si>
    <t>Zambie</t>
  </si>
  <si>
    <t>Sud du Sahara Total</t>
  </si>
  <si>
    <t>Amérique du Nord et centrale</t>
  </si>
  <si>
    <t>Dominique</t>
  </si>
  <si>
    <t>Grenade</t>
  </si>
  <si>
    <t>Jamaïque</t>
  </si>
  <si>
    <t>Mexique</t>
  </si>
  <si>
    <t>Amérique du Nord et centrale Total</t>
  </si>
  <si>
    <t>Amérique du Sud</t>
  </si>
  <si>
    <t>Argentine</t>
  </si>
  <si>
    <t>Bolivie</t>
  </si>
  <si>
    <t>Brésil</t>
  </si>
  <si>
    <t>Chili</t>
  </si>
  <si>
    <t>Colombie</t>
  </si>
  <si>
    <t>Equateur</t>
  </si>
  <si>
    <t>Pérou</t>
  </si>
  <si>
    <t>Amérique du Sud Total</t>
  </si>
  <si>
    <t>Moyen-Orient</t>
  </si>
  <si>
    <t>Jordanie</t>
  </si>
  <si>
    <t>Liban</t>
  </si>
  <si>
    <t>Yémen</t>
  </si>
  <si>
    <t>Moyen-Orient Total</t>
  </si>
  <si>
    <t>Asie du Sud et centrale</t>
  </si>
  <si>
    <t>Arménie</t>
  </si>
  <si>
    <t>Azerbaïdjan</t>
  </si>
  <si>
    <t>Bhoutan</t>
  </si>
  <si>
    <t>Géorgie</t>
  </si>
  <si>
    <t>Inde</t>
  </si>
  <si>
    <t>Népal</t>
  </si>
  <si>
    <t>Ouzbékistan</t>
  </si>
  <si>
    <t>Tadjikistan</t>
  </si>
  <si>
    <t>Turkménistan</t>
  </si>
  <si>
    <t>Asie du Sud et centrale Total</t>
  </si>
  <si>
    <t>Extrême-Orient</t>
  </si>
  <si>
    <t>Cambodge</t>
  </si>
  <si>
    <t>Indonésie</t>
  </si>
  <si>
    <t>Mongolie</t>
  </si>
  <si>
    <t>Thaïlande</t>
  </si>
  <si>
    <t>Extrême-Orient Total</t>
  </si>
  <si>
    <t>Albanie</t>
  </si>
  <si>
    <t>Turquie</t>
  </si>
  <si>
    <t>Océanie</t>
  </si>
  <si>
    <t>Fidji</t>
  </si>
  <si>
    <t>Bosnie-Herzégovine</t>
  </si>
  <si>
    <t>Papouasie-Nouvelle-Guinée</t>
  </si>
  <si>
    <t>Océanie Total</t>
  </si>
  <si>
    <t>PED, non spécifiés</t>
  </si>
  <si>
    <t>PED, non spécifiés Total</t>
  </si>
  <si>
    <t>PMA</t>
  </si>
  <si>
    <t>Autres PFR</t>
  </si>
  <si>
    <t>PRITI</t>
  </si>
  <si>
    <t>PRITS</t>
  </si>
  <si>
    <t>Partie I non alloués</t>
  </si>
  <si>
    <t>PDPA</t>
  </si>
  <si>
    <t>RNB aux prix</t>
  </si>
  <si>
    <t>APD/RNB</t>
  </si>
  <si>
    <t>en millions</t>
  </si>
  <si>
    <t>(%)</t>
  </si>
  <si>
    <t>AFRIQUE</t>
  </si>
  <si>
    <t>NORD DU SAHARA</t>
  </si>
  <si>
    <t>Nord du Sahara, Total</t>
  </si>
  <si>
    <t>SUD DU SAHARA</t>
  </si>
  <si>
    <t>Sud du Sahara, Total</t>
  </si>
  <si>
    <t>AFRIQUE, TOTAL</t>
  </si>
  <si>
    <t>AMÉRIQUE</t>
  </si>
  <si>
    <t>AMÉRIQUE DU NORD ET CENTRALE</t>
  </si>
  <si>
    <t>Amérique du Nord et centrale, Total</t>
  </si>
  <si>
    <t>AMÉRIQUE DU SUD</t>
  </si>
  <si>
    <t>Amérique du Sud, Total</t>
  </si>
  <si>
    <t>AMÉRIQUE, TOTAL</t>
  </si>
  <si>
    <t>ASIE</t>
  </si>
  <si>
    <t>MOYEN-ORIENT</t>
  </si>
  <si>
    <t>Moyen-Orient, Total</t>
  </si>
  <si>
    <t>ASIE DU SUD ET CENTRALE</t>
  </si>
  <si>
    <t>Asie du Sud et centrale, Total</t>
  </si>
  <si>
    <t>EXTRÊME-ORIENT</t>
  </si>
  <si>
    <t>Extrême-Orient, Total</t>
  </si>
  <si>
    <t>ASIE, TOTAL</t>
  </si>
  <si>
    <t>OCÉANIE</t>
  </si>
  <si>
    <t>OCÉANIE, TOTAL</t>
  </si>
  <si>
    <t>TOTAL DES PED</t>
  </si>
  <si>
    <t xml:space="preserve">      non Membres du CAD (voir dans le tableau 33 la liste des pays non Membres du CAD pour lesquels des données sont disponibles).</t>
  </si>
  <si>
    <t>Définitions de catégories de pays :</t>
  </si>
  <si>
    <t xml:space="preserve">                 disponibles.</t>
  </si>
  <si>
    <r>
      <t>Tableau 25. Recettes d'APD</t>
    </r>
    <r>
      <rPr>
        <b/>
        <vertAlign val="superscript"/>
        <sz val="10"/>
        <rFont val="Helvetica"/>
        <family val="2"/>
      </rPr>
      <t xml:space="preserve">a </t>
    </r>
    <r>
      <rPr>
        <b/>
        <sz val="10"/>
        <rFont val="Helvetica"/>
        <family val="2"/>
      </rPr>
      <t xml:space="preserve">et indicateurs choisis pour les pays et territoires en développement </t>
    </r>
  </si>
  <si>
    <r>
      <t xml:space="preserve">a) </t>
    </r>
    <r>
      <rPr>
        <sz val="9"/>
        <rFont val="Novarese Medium"/>
        <family val="1"/>
      </rPr>
      <t xml:space="preserve">Les recettes d'APD correspondent au total des apports nets d'APD des pays Membres du CAD, des organismes multilatéraux et de pays </t>
    </r>
  </si>
  <si>
    <r>
      <t>Sources</t>
    </r>
    <r>
      <rPr>
        <sz val="9"/>
        <rFont val="Novarese Medium"/>
        <family val="1"/>
      </rPr>
      <t xml:space="preserve"> : Banque mondiale, estimations du Secrétariat. Les totaux et les moyennes par groupes de revenu sont calculés sur la base des seules données </t>
    </r>
  </si>
  <si>
    <t>Malaisie</t>
  </si>
  <si>
    <t>Recettes nettes d'APD (millions de USD)</t>
  </si>
  <si>
    <t>en USD</t>
  </si>
  <si>
    <t>de USD</t>
  </si>
  <si>
    <t>Net ODA Receipts (USD million)</t>
  </si>
  <si>
    <t>USD</t>
  </si>
  <si>
    <t>USD million</t>
  </si>
  <si>
    <t>Micronesia, Fed. States</t>
  </si>
  <si>
    <t>Libya</t>
  </si>
  <si>
    <t>Ukraine</t>
  </si>
  <si>
    <t>Belarus</t>
  </si>
  <si>
    <t>Part I unallocated by income</t>
  </si>
  <si>
    <t>Libye</t>
  </si>
  <si>
    <t>Bélarus</t>
  </si>
  <si>
    <t xml:space="preserve">     Pour les détails concernant les autres groupes de revenu, voir la Liste des bénéficiaires de l'APD établie par le CAD à la fin de cet ouvrage.</t>
  </si>
  <si>
    <t>Partie I non alloués par groupe de revenu</t>
  </si>
  <si>
    <r>
      <t xml:space="preserve">     of ODA Recipients at the end of this volume.  </t>
    </r>
    <r>
      <rPr>
        <i/>
        <sz val="10"/>
        <rFont val="Novarese Medium"/>
        <family val="1"/>
      </rPr>
      <t>More advanced developing countries and territories</t>
    </r>
    <r>
      <rPr>
        <sz val="10"/>
        <rFont val="Novarese Medium"/>
        <family val="1"/>
      </rPr>
      <t xml:space="preserve"> (MADCTs) comprise countries which</t>
    </r>
  </si>
  <si>
    <t>North of Sahara, regional</t>
  </si>
  <si>
    <t>South of Sahara, regional</t>
  </si>
  <si>
    <t>Africa, regional</t>
  </si>
  <si>
    <t>West Indies, regional</t>
  </si>
  <si>
    <t>South America, regional</t>
  </si>
  <si>
    <t>America, regional</t>
  </si>
  <si>
    <t>Middle East, regional</t>
  </si>
  <si>
    <t>South Asia, regional</t>
  </si>
  <si>
    <t>Far East Asia, regional</t>
  </si>
  <si>
    <t>Asia, regional</t>
  </si>
  <si>
    <t>Europe, regional</t>
  </si>
  <si>
    <t>Oceania, regional</t>
  </si>
  <si>
    <t>Nord du Sahara, régional</t>
  </si>
  <si>
    <t>Sud du Sahara, régional</t>
  </si>
  <si>
    <t>Afrique, régional</t>
  </si>
  <si>
    <t>Amérique du Sud, régional</t>
  </si>
  <si>
    <t>Amérique, régional</t>
  </si>
  <si>
    <t>Moyen-Orient, régional</t>
  </si>
  <si>
    <t>Extrême-Orient, régional</t>
  </si>
  <si>
    <t>Asie, régional</t>
  </si>
  <si>
    <t>Europe, régional</t>
  </si>
  <si>
    <t>Océanie, régional</t>
  </si>
  <si>
    <t>Central Asia, regional</t>
  </si>
  <si>
    <t>Serbia</t>
  </si>
  <si>
    <t>Montenegro</t>
  </si>
  <si>
    <t>Serbie</t>
  </si>
  <si>
    <t>Monténégro</t>
  </si>
  <si>
    <t>Asie du Sud et centrale, régional</t>
  </si>
  <si>
    <t>RecipientNameE</t>
  </si>
  <si>
    <t>North &amp; Central America, regional</t>
  </si>
  <si>
    <t>St.Vincent &amp; Grenadines</t>
  </si>
  <si>
    <t>Trinidad and Tobago</t>
  </si>
  <si>
    <t>Kyrgyz Republic</t>
  </si>
  <si>
    <t>South &amp; Central Asia, regional</t>
  </si>
  <si>
    <t>Korea, Dem. Rep.</t>
  </si>
  <si>
    <t>Bosnia-Herzegovina</t>
  </si>
  <si>
    <t>States Ex-Yugoslavia</t>
  </si>
  <si>
    <t>Bilateral, unspecified</t>
  </si>
  <si>
    <t>RecipientNameF</t>
  </si>
  <si>
    <t>Erythrée</t>
  </si>
  <si>
    <t>Amérique N.&amp; C., régional</t>
  </si>
  <si>
    <t>Haïti</t>
  </si>
  <si>
    <t>Asie du Sud &amp; C., régional</t>
  </si>
  <si>
    <t>Macedonia, FYR</t>
  </si>
  <si>
    <t>Cote d'Ivoire</t>
  </si>
  <si>
    <t>DisplayNameE</t>
  </si>
  <si>
    <t>Part I unallocated by income Total</t>
  </si>
  <si>
    <t>Developing countries unspecified Total</t>
  </si>
  <si>
    <t>DisplayNameF</t>
  </si>
  <si>
    <t>Partie I non alloués par groupe de revenu Total</t>
  </si>
  <si>
    <t>In pivot below, LIMIT recipientcodes to those shown in table (ie as from 2005)</t>
  </si>
  <si>
    <t>Kosovo</t>
  </si>
  <si>
    <t>Indes occ., régional</t>
  </si>
  <si>
    <t>Asie centrale, régional</t>
  </si>
  <si>
    <t>Asie du Sud, régional</t>
  </si>
  <si>
    <t>ODA%GNI</t>
  </si>
  <si>
    <t>West Bank &amp; Gaza Strip</t>
  </si>
  <si>
    <t>Vietnam</t>
  </si>
  <si>
    <t>Cisjordanie et bande de Gaza</t>
  </si>
  <si>
    <t>South Sudan</t>
  </si>
  <si>
    <t>Soudan du Sud</t>
  </si>
  <si>
    <t>Part</t>
  </si>
  <si>
    <t>Former Yugoslav Republic of Macedonia</t>
  </si>
  <si>
    <t>After initial checks change ind to 2013</t>
  </si>
  <si>
    <t xml:space="preserve">Copy/pasted from pivots on left before refreshing/updating them 7/11/14 - to help check/compare </t>
  </si>
  <si>
    <t>Cabo Verde</t>
  </si>
  <si>
    <t>Central African Republic</t>
  </si>
  <si>
    <t>Congo</t>
  </si>
  <si>
    <t>Democratic Republic of the Congo</t>
  </si>
  <si>
    <t>Saint Helena</t>
  </si>
  <si>
    <t>Sao Tome and Principe</t>
  </si>
  <si>
    <t>Saint Lucia</t>
  </si>
  <si>
    <t>Saint Kitts and Nevis</t>
  </si>
  <si>
    <t>Saint Vincent and the Grenadines</t>
  </si>
  <si>
    <t>Trinidad and Tobago (b)</t>
  </si>
  <si>
    <t>Kyrgyzstan</t>
  </si>
  <si>
    <t>West Bank and Gaza Strip</t>
  </si>
  <si>
    <t>Democratic People's Republic of Korea</t>
  </si>
  <si>
    <t>China (People's Republic of)</t>
  </si>
  <si>
    <t>Syrian Arab Republic</t>
  </si>
  <si>
    <t>Dem. Rep. of the Congo</t>
  </si>
  <si>
    <t>Syrian Arab Rep.</t>
  </si>
  <si>
    <t>China (People's Rep. of)</t>
  </si>
  <si>
    <t>Dem. People's Rep. of Korea</t>
  </si>
  <si>
    <t>FYROM</t>
  </si>
  <si>
    <t>Sainte-Lucie</t>
  </si>
  <si>
    <t>Saint-Kitts-et-Nevis</t>
  </si>
  <si>
    <t>Saint-Vincent-et-les-Grenadines</t>
  </si>
  <si>
    <t>Trinité-et-Tobago (b)</t>
  </si>
  <si>
    <t>Rép. dém. du Congo</t>
  </si>
  <si>
    <t>République démocratique du Congo</t>
  </si>
  <si>
    <t>Iles Cook</t>
  </si>
  <si>
    <t>Iles Marshall</t>
  </si>
  <si>
    <t>Micronésie</t>
  </si>
  <si>
    <t>Iles Salomon</t>
  </si>
  <si>
    <t>République démocratique populaire lao</t>
  </si>
  <si>
    <t>Rép. dém. pop. lao</t>
  </si>
  <si>
    <t>Libéria</t>
  </si>
  <si>
    <t>Rép. centrafricaine</t>
  </si>
  <si>
    <t>République centrafricaine</t>
  </si>
  <si>
    <t>Sao Tomé-et-Principe</t>
  </si>
  <si>
    <t>Rép. pop. dém. de Corée</t>
  </si>
  <si>
    <t>République populaire démocratique de Corée</t>
  </si>
  <si>
    <t>Kirghizistan</t>
  </si>
  <si>
    <t>Nigéria</t>
  </si>
  <si>
    <t>République arabe syrienne</t>
  </si>
  <si>
    <t>Rép. arabe syrienne</t>
  </si>
  <si>
    <t>Tokélaou</t>
  </si>
  <si>
    <t>Chine (Rép. pop. de)</t>
  </si>
  <si>
    <t>Chine (République populaire de)</t>
  </si>
  <si>
    <t>Palaos</t>
  </si>
  <si>
    <t>République dominicaine</t>
  </si>
  <si>
    <t>Rép. dominicaine</t>
  </si>
  <si>
    <t>Sainte-Hélène</t>
  </si>
  <si>
    <t>Antigua-et-Barbuda</t>
  </si>
  <si>
    <t>Wallis-et-Futuna</t>
  </si>
  <si>
    <t>Ex-République yougoslave de Macédoine</t>
  </si>
  <si>
    <t>ERYM</t>
  </si>
  <si>
    <t>Soudan du Sud (c)</t>
  </si>
  <si>
    <t>Dominican Rep.</t>
  </si>
  <si>
    <t>Micronesia</t>
  </si>
  <si>
    <t>Wallis and Futuna</t>
  </si>
  <si>
    <t>Lao People's Dem. Rep.</t>
  </si>
  <si>
    <t>Lao People's Democratic Republic</t>
  </si>
  <si>
    <t>English</t>
  </si>
  <si>
    <t>Name in listings, tables and maps from LEG</t>
  </si>
  <si>
    <t>Names shortened because of limited space in our DAC statistical publications</t>
  </si>
  <si>
    <t>abbreviate the following as follows:</t>
  </si>
  <si>
    <t>Republic</t>
  </si>
  <si>
    <t>Democratic</t>
  </si>
  <si>
    <t>French</t>
  </si>
  <si>
    <t>République</t>
  </si>
  <si>
    <t>démocratique</t>
  </si>
  <si>
    <t>populaire</t>
  </si>
  <si>
    <t>dém.</t>
  </si>
  <si>
    <t>pop.</t>
  </si>
  <si>
    <t>Rép.</t>
  </si>
  <si>
    <t>Dem.</t>
  </si>
  <si>
    <t>Rep.</t>
  </si>
  <si>
    <t>Nom dans les listes, tableaux et cartes</t>
  </si>
  <si>
    <t>listé à "L"</t>
  </si>
  <si>
    <t>Iles Solomon</t>
  </si>
  <si>
    <t xml:space="preserve">Copy/pasted from pivots on left before refreshing/updating them 15/12/15 - to help check/compare </t>
  </si>
  <si>
    <t>Year</t>
  </si>
  <si>
    <t xml:space="preserve">Copy/pasted from pivots on left before refreshing/updating them 15/12/16 - to help check/compare </t>
  </si>
  <si>
    <t>Developing countries, unspecified</t>
  </si>
  <si>
    <t>Developing countries, unspecified Total</t>
  </si>
  <si>
    <t>After initial checks change ind to 2015</t>
  </si>
  <si>
    <t>After initial checks change ind to 2014</t>
  </si>
  <si>
    <r>
      <t xml:space="preserve">b) </t>
    </r>
    <r>
      <rPr>
        <sz val="10"/>
        <rFont val="Novarese Medium"/>
        <family val="1"/>
      </rPr>
      <t>World Bank Atlas basis.</t>
    </r>
  </si>
  <si>
    <r>
      <t xml:space="preserve">GNI/CAP </t>
    </r>
    <r>
      <rPr>
        <b/>
        <vertAlign val="superscript"/>
        <sz val="10"/>
        <rFont val="Helvetica"/>
        <family val="2"/>
      </rPr>
      <t>b</t>
    </r>
  </si>
  <si>
    <r>
      <t>By Income Group</t>
    </r>
    <r>
      <rPr>
        <b/>
        <i/>
        <vertAlign val="superscript"/>
        <sz val="10"/>
        <rFont val="Helvetica"/>
        <family val="2"/>
      </rPr>
      <t>d</t>
    </r>
  </si>
  <si>
    <r>
      <t xml:space="preserve">RNB/hab </t>
    </r>
    <r>
      <rPr>
        <b/>
        <vertAlign val="superscript"/>
        <sz val="10"/>
        <rFont val="Helvetica"/>
        <family val="2"/>
      </rPr>
      <t>b</t>
    </r>
  </si>
  <si>
    <r>
      <t xml:space="preserve">Par groupe de revenu </t>
    </r>
    <r>
      <rPr>
        <b/>
        <i/>
        <vertAlign val="superscript"/>
        <sz val="10"/>
        <rFont val="Helvetica"/>
        <family val="2"/>
      </rPr>
      <t>d</t>
    </r>
  </si>
  <si>
    <t xml:space="preserve">     comme indiqué par la note c) ci-dessus.</t>
  </si>
  <si>
    <t>LEGAL RESPONDED NEGATIVELY TO OUR PROPOSALS/PLEAS (BELOW) FOR SHORTENING DUE TO LIMITED SPACE ==&gt; SO WE MUST USE THEIR "Name in listings, tables and maps"</t>
  </si>
  <si>
    <t xml:space="preserve">Copy/pasted from pivots on left before refreshing/updating them 18/12/17 - to help check/compare </t>
  </si>
  <si>
    <t>After initial checks change ind to 2016</t>
  </si>
  <si>
    <r>
      <t>d)</t>
    </r>
    <r>
      <rPr>
        <sz val="10"/>
        <rFont val="Novarese Medium"/>
        <family val="1"/>
      </rPr>
      <t xml:space="preserve"> </t>
    </r>
    <r>
      <rPr>
        <i/>
        <sz val="10"/>
        <rFont val="Novarese Medium"/>
        <family val="1"/>
      </rPr>
      <t xml:space="preserve">Least developed countries </t>
    </r>
    <r>
      <rPr>
        <sz val="10"/>
        <rFont val="Novarese Medium"/>
        <family val="1"/>
      </rPr>
      <t>(LDCs) were the 48 countries in the United Nations list in 2016.  For details on other income groups see the DAC List</t>
    </r>
  </si>
  <si>
    <t>d) Les pays les moins avancés (PMA) sont les 48 pays figurant sur la liste établie par les Nations Unies en 2016.</t>
  </si>
  <si>
    <t xml:space="preserve">Copy/pasted from pivots on left before refreshing/updating them 29/11/18 - to help check/compare </t>
  </si>
  <si>
    <t>Eswatini</t>
  </si>
  <si>
    <t>States Ex-Yugoslavia unspecified</t>
  </si>
  <si>
    <t>Series</t>
  </si>
  <si>
    <t>Etats ex-Yougoslavie non spécifié</t>
  </si>
  <si>
    <t>Pays en développement, non spécifié</t>
  </si>
  <si>
    <r>
      <t>b)</t>
    </r>
    <r>
      <rPr>
        <sz val="9"/>
        <rFont val="Novarese Medium"/>
        <family val="1"/>
      </rPr>
      <t xml:space="preserve"> Base Atlas de la Banque mondiale.</t>
    </r>
  </si>
  <si>
    <t xml:space="preserve">Copy/pasted from pivots on left before refreshing/updating them 3/1/20 - to help check/compare </t>
  </si>
  <si>
    <t>North Macedonia</t>
  </si>
  <si>
    <r>
      <t>Seychelles</t>
    </r>
    <r>
      <rPr>
        <vertAlign val="superscript"/>
        <sz val="10"/>
        <rFont val="Helvetica"/>
      </rPr>
      <t xml:space="preserve"> c</t>
    </r>
  </si>
  <si>
    <r>
      <t>Chile</t>
    </r>
    <r>
      <rPr>
        <vertAlign val="superscript"/>
        <sz val="10"/>
        <rFont val="Helvetica"/>
      </rPr>
      <t xml:space="preserve"> c</t>
    </r>
  </si>
  <si>
    <r>
      <t>Uruguay</t>
    </r>
    <r>
      <rPr>
        <vertAlign val="superscript"/>
        <sz val="10"/>
        <rFont val="Helvetica"/>
      </rPr>
      <t xml:space="preserve"> c</t>
    </r>
  </si>
  <si>
    <r>
      <t xml:space="preserve">c) </t>
    </r>
    <r>
      <rPr>
        <sz val="10"/>
        <color theme="1"/>
        <rFont val="Novarese Medium"/>
        <family val="1"/>
      </rPr>
      <t>These countries left the DAC List of ODA Recipients on 1 January 2018.</t>
    </r>
  </si>
  <si>
    <t xml:space="preserve">     left the DAC List of ODA Recipients in 2018, as per note c) above.</t>
  </si>
  <si>
    <r>
      <t xml:space="preserve">     Les</t>
    </r>
    <r>
      <rPr>
        <i/>
        <sz val="9"/>
        <rFont val="Novarese Medium"/>
        <family val="1"/>
      </rPr>
      <t xml:space="preserve"> pays en développement plus avancés </t>
    </r>
    <r>
      <rPr>
        <sz val="9"/>
        <rFont val="Novarese Medium"/>
        <family val="1"/>
      </rPr>
      <t xml:space="preserve">(PDPA) comprennent les pays qui ont été retirés de la Liste des bénéficiaires d'APD en 2018, </t>
    </r>
  </si>
  <si>
    <t>Copy and paste before updating</t>
  </si>
  <si>
    <t>Macédoine du Nord</t>
  </si>
  <si>
    <t>Îles Salomon</t>
  </si>
  <si>
    <t>courants 2018</t>
  </si>
  <si>
    <r>
      <t>Chili</t>
    </r>
    <r>
      <rPr>
        <vertAlign val="superscript"/>
        <sz val="10"/>
        <rFont val="Helvetica"/>
      </rPr>
      <t xml:space="preserve"> c</t>
    </r>
  </si>
  <si>
    <r>
      <t>c)</t>
    </r>
    <r>
      <rPr>
        <sz val="9"/>
        <rFont val="Novarese Medium"/>
        <family val="1"/>
      </rPr>
      <t xml:space="preserve"> Ces pays ont été retirés de la Liste des bénéficiaires d'APD établie par le CAD à compter du 1er janvier 2018.</t>
    </r>
  </si>
  <si>
    <t>2014</t>
  </si>
  <si>
    <t>2015</t>
  </si>
  <si>
    <t>2016</t>
  </si>
  <si>
    <t>2017</t>
  </si>
  <si>
    <t>2018</t>
  </si>
  <si>
    <t>Recipient</t>
  </si>
  <si>
    <t>i</t>
  </si>
  <si>
    <t/>
  </si>
  <si>
    <t>Developing Countries, Total</t>
  </si>
  <si>
    <t xml:space="preserve">  Europe, Total</t>
  </si>
  <si>
    <t xml:space="preserve">    Albania</t>
  </si>
  <si>
    <t xml:space="preserve">    Belarus</t>
  </si>
  <si>
    <t xml:space="preserve">    Bosnia and Herzegovina</t>
  </si>
  <si>
    <t xml:space="preserve">    Croatia</t>
  </si>
  <si>
    <t>..</t>
  </si>
  <si>
    <t xml:space="preserve">    North Macedonia</t>
  </si>
  <si>
    <t xml:space="preserve">    Kosovo</t>
  </si>
  <si>
    <t xml:space="preserve">    Moldova</t>
  </si>
  <si>
    <t xml:space="preserve">    Montenegro</t>
  </si>
  <si>
    <t xml:space="preserve">    Serbia</t>
  </si>
  <si>
    <t xml:space="preserve">    States Ex-Yugoslavia unspecified</t>
  </si>
  <si>
    <t xml:space="preserve">    Turkey</t>
  </si>
  <si>
    <t xml:space="preserve">    Ukraine</t>
  </si>
  <si>
    <t xml:space="preserve">    Europe, regional</t>
  </si>
  <si>
    <t xml:space="preserve">  Africa, Total</t>
  </si>
  <si>
    <t xml:space="preserve">    North of Sahara, Total</t>
  </si>
  <si>
    <t xml:space="preserve">      Algeria</t>
  </si>
  <si>
    <t xml:space="preserve">      Egypt</t>
  </si>
  <si>
    <t xml:space="preserve">      Libya</t>
  </si>
  <si>
    <t xml:space="preserve">      Morocco</t>
  </si>
  <si>
    <t xml:space="preserve">      Tunisia</t>
  </si>
  <si>
    <t xml:space="preserve">      North of Sahara, regional</t>
  </si>
  <si>
    <t xml:space="preserve">    South of Sahara, Total</t>
  </si>
  <si>
    <t xml:space="preserve">      Angola</t>
  </si>
  <si>
    <t xml:space="preserve">      Benin</t>
  </si>
  <si>
    <t xml:space="preserve">      Botswana</t>
  </si>
  <si>
    <t xml:space="preserve">      Burkina Faso</t>
  </si>
  <si>
    <t xml:space="preserve">      Burundi</t>
  </si>
  <si>
    <t xml:space="preserve">      Cabo Verde</t>
  </si>
  <si>
    <t xml:space="preserve">      Cameroon</t>
  </si>
  <si>
    <t xml:space="preserve">      Central African Republic</t>
  </si>
  <si>
    <t xml:space="preserve">      Chad</t>
  </si>
  <si>
    <t xml:space="preserve">      Comoros</t>
  </si>
  <si>
    <t xml:space="preserve">      Congo</t>
  </si>
  <si>
    <t xml:space="preserve">      Côte d'Ivoire</t>
  </si>
  <si>
    <t xml:space="preserve">      Democratic Republic of the Congo</t>
  </si>
  <si>
    <t xml:space="preserve">      Djibouti</t>
  </si>
  <si>
    <t xml:space="preserve">      Equatorial Guinea</t>
  </si>
  <si>
    <t xml:space="preserve">      Eritrea</t>
  </si>
  <si>
    <t xml:space="preserve">      Ethiopia</t>
  </si>
  <si>
    <t xml:space="preserve">      Gabon</t>
  </si>
  <si>
    <t xml:space="preserve">      Gambia</t>
  </si>
  <si>
    <t xml:space="preserve">      Ghana</t>
  </si>
  <si>
    <t xml:space="preserve">      Guinea</t>
  </si>
  <si>
    <t xml:space="preserve">      Guinea-Bissau</t>
  </si>
  <si>
    <t xml:space="preserve">      Kenya</t>
  </si>
  <si>
    <t xml:space="preserve">      Lesotho</t>
  </si>
  <si>
    <t xml:space="preserve">      Liberia</t>
  </si>
  <si>
    <t xml:space="preserve">      Madagascar</t>
  </si>
  <si>
    <t xml:space="preserve">      Malawi</t>
  </si>
  <si>
    <t xml:space="preserve">      Mali</t>
  </si>
  <si>
    <t xml:space="preserve">      Mauritania</t>
  </si>
  <si>
    <t xml:space="preserve">      Mauritius</t>
  </si>
  <si>
    <t xml:space="preserve">      Mayotte</t>
  </si>
  <si>
    <t xml:space="preserve">      Mozambique</t>
  </si>
  <si>
    <t xml:space="preserve">      Namibia</t>
  </si>
  <si>
    <t xml:space="preserve">      Niger</t>
  </si>
  <si>
    <t xml:space="preserve">      Nigeria</t>
  </si>
  <si>
    <t xml:space="preserve">      Rwanda</t>
  </si>
  <si>
    <t xml:space="preserve">      Saint Helena</t>
  </si>
  <si>
    <t xml:space="preserve">      Sao Tome and Principe</t>
  </si>
  <si>
    <t xml:space="preserve">      Senegal</t>
  </si>
  <si>
    <t xml:space="preserve">      Seychelles</t>
  </si>
  <si>
    <t xml:space="preserve">      Sierra Leone</t>
  </si>
  <si>
    <t xml:space="preserve">      Somalia</t>
  </si>
  <si>
    <t xml:space="preserve">      South Africa</t>
  </si>
  <si>
    <t xml:space="preserve">      South Sudan</t>
  </si>
  <si>
    <t xml:space="preserve">      Sudan</t>
  </si>
  <si>
    <t xml:space="preserve">      Eswatini</t>
  </si>
  <si>
    <t xml:space="preserve">      Tanzania</t>
  </si>
  <si>
    <t xml:space="preserve">      Togo</t>
  </si>
  <si>
    <t xml:space="preserve">      Uganda</t>
  </si>
  <si>
    <t xml:space="preserve">      Zambia</t>
  </si>
  <si>
    <t xml:space="preserve">      Zimbabwe</t>
  </si>
  <si>
    <t xml:space="preserve">      South of Sahara, regional</t>
  </si>
  <si>
    <t xml:space="preserve">    Africa, regional</t>
  </si>
  <si>
    <t xml:space="preserve">  America, Total</t>
  </si>
  <si>
    <t xml:space="preserve">    North &amp; Central America, Total</t>
  </si>
  <si>
    <t xml:space="preserve">      Anguilla</t>
  </si>
  <si>
    <t xml:space="preserve">      Antigua and Barbuda</t>
  </si>
  <si>
    <t xml:space="preserve">      Barbados</t>
  </si>
  <si>
    <t xml:space="preserve">      Belize</t>
  </si>
  <si>
    <t xml:space="preserve">      Costa Rica</t>
  </si>
  <si>
    <t xml:space="preserve">      Cuba</t>
  </si>
  <si>
    <t xml:space="preserve">      Dominica</t>
  </si>
  <si>
    <t xml:space="preserve">      Dominican Republic</t>
  </si>
  <si>
    <t xml:space="preserve">      El Salvador</t>
  </si>
  <si>
    <t xml:space="preserve">      Grenada</t>
  </si>
  <si>
    <t xml:space="preserve">      Guatemala</t>
  </si>
  <si>
    <t xml:space="preserve">      Haiti</t>
  </si>
  <si>
    <t xml:space="preserve">      Honduras</t>
  </si>
  <si>
    <t xml:space="preserve">      Jamaica</t>
  </si>
  <si>
    <t xml:space="preserve">      Mexico</t>
  </si>
  <si>
    <t xml:space="preserve">      Montserrat</t>
  </si>
  <si>
    <t xml:space="preserve">      Nicaragua</t>
  </si>
  <si>
    <t xml:space="preserve">      Panama</t>
  </si>
  <si>
    <t xml:space="preserve">      Saint Kitts and Nevis</t>
  </si>
  <si>
    <t xml:space="preserve">      Saint Lucia</t>
  </si>
  <si>
    <t xml:space="preserve">      Saint Vincent and the Grenadines</t>
  </si>
  <si>
    <t xml:space="preserve">      Trinidad and Tobago</t>
  </si>
  <si>
    <t xml:space="preserve">      West Indies, regional</t>
  </si>
  <si>
    <t xml:space="preserve">      North &amp; Central America, regional</t>
  </si>
  <si>
    <t xml:space="preserve">    South America, Total</t>
  </si>
  <si>
    <t xml:space="preserve">      Argentina</t>
  </si>
  <si>
    <t xml:space="preserve">      Bolivia</t>
  </si>
  <si>
    <t xml:space="preserve">      Brazil</t>
  </si>
  <si>
    <t xml:space="preserve">      Chile</t>
  </si>
  <si>
    <t xml:space="preserve">      Colombia</t>
  </si>
  <si>
    <t xml:space="preserve">      Ecuador</t>
  </si>
  <si>
    <t xml:space="preserve">      Guyana</t>
  </si>
  <si>
    <t xml:space="preserve">      Paraguay</t>
  </si>
  <si>
    <t xml:space="preserve">      Peru</t>
  </si>
  <si>
    <t xml:space="preserve">      Suriname</t>
  </si>
  <si>
    <t xml:space="preserve">      Uruguay</t>
  </si>
  <si>
    <t xml:space="preserve">      Venezuela</t>
  </si>
  <si>
    <t xml:space="preserve">      South America, regional</t>
  </si>
  <si>
    <t xml:space="preserve">    America, regional</t>
  </si>
  <si>
    <t xml:space="preserve">  Asia, Total</t>
  </si>
  <si>
    <t xml:space="preserve">    Far East Asia, Total</t>
  </si>
  <si>
    <t xml:space="preserve">      Cambodia</t>
  </si>
  <si>
    <t xml:space="preserve">      China (People's Republic of)</t>
  </si>
  <si>
    <t xml:space="preserve">      Democratic People's Republic of Korea</t>
  </si>
  <si>
    <t xml:space="preserve">      Indonesia</t>
  </si>
  <si>
    <t xml:space="preserve">      Lao People's Democratic Republic</t>
  </si>
  <si>
    <t xml:space="preserve">      Malaysia</t>
  </si>
  <si>
    <t xml:space="preserve">      Mongolia</t>
  </si>
  <si>
    <t xml:space="preserve">      Philippines</t>
  </si>
  <si>
    <t xml:space="preserve">      Thailand</t>
  </si>
  <si>
    <t xml:space="preserve">      Timor-Leste</t>
  </si>
  <si>
    <t xml:space="preserve">      Viet Nam</t>
  </si>
  <si>
    <t xml:space="preserve">      Far East Asia, regional</t>
  </si>
  <si>
    <t xml:space="preserve">    South &amp; Central Asia, Total</t>
  </si>
  <si>
    <t xml:space="preserve">      Afghanistan</t>
  </si>
  <si>
    <t xml:space="preserve">      Armenia</t>
  </si>
  <si>
    <t xml:space="preserve">      Azerbaijan</t>
  </si>
  <si>
    <t xml:space="preserve">      Bangladesh</t>
  </si>
  <si>
    <t xml:space="preserve">      Bhutan</t>
  </si>
  <si>
    <t xml:space="preserve">      Georgia</t>
  </si>
  <si>
    <t xml:space="preserve">      India</t>
  </si>
  <si>
    <t xml:space="preserve">      Kazakhstan</t>
  </si>
  <si>
    <t xml:space="preserve">      Kyrgyzstan</t>
  </si>
  <si>
    <t xml:space="preserve">      Maldives</t>
  </si>
  <si>
    <t xml:space="preserve">      Myanmar</t>
  </si>
  <si>
    <t xml:space="preserve">      Nepal</t>
  </si>
  <si>
    <t xml:space="preserve">      Pakistan</t>
  </si>
  <si>
    <t xml:space="preserve">      Sri Lanka</t>
  </si>
  <si>
    <t xml:space="preserve">      Tajikistan</t>
  </si>
  <si>
    <t xml:space="preserve">      Turkmenistan</t>
  </si>
  <si>
    <t xml:space="preserve">      Uzbekistan</t>
  </si>
  <si>
    <t xml:space="preserve">      Central Asia, regional</t>
  </si>
  <si>
    <t xml:space="preserve">      South Asia, regional</t>
  </si>
  <si>
    <t xml:space="preserve">      South &amp; Central Asia, regional</t>
  </si>
  <si>
    <t xml:space="preserve">    Middle East, Total</t>
  </si>
  <si>
    <t xml:space="preserve">      Iran</t>
  </si>
  <si>
    <t xml:space="preserve">      Iraq</t>
  </si>
  <si>
    <t xml:space="preserve">      Jordan</t>
  </si>
  <si>
    <t xml:space="preserve">      Lebanon</t>
  </si>
  <si>
    <t xml:space="preserve">      Oman</t>
  </si>
  <si>
    <t xml:space="preserve">      Syrian Arab Republic</t>
  </si>
  <si>
    <t xml:space="preserve">      West Bank and Gaza Strip</t>
  </si>
  <si>
    <t xml:space="preserve">      Yemen</t>
  </si>
  <si>
    <t xml:space="preserve">      Middle East, regional</t>
  </si>
  <si>
    <t xml:space="preserve">    Asia, regional</t>
  </si>
  <si>
    <t xml:space="preserve">  Oceania, Total</t>
  </si>
  <si>
    <t xml:space="preserve">    Cook Islands</t>
  </si>
  <si>
    <t xml:space="preserve">    Fiji</t>
  </si>
  <si>
    <t xml:space="preserve">    Kiribati</t>
  </si>
  <si>
    <t xml:space="preserve">    Marshall Islands</t>
  </si>
  <si>
    <t xml:space="preserve">    Micronesia</t>
  </si>
  <si>
    <t xml:space="preserve">    Nauru</t>
  </si>
  <si>
    <t xml:space="preserve">    Niue</t>
  </si>
  <si>
    <t xml:space="preserve">    Palau</t>
  </si>
  <si>
    <t xml:space="preserve">    Papua New Guinea</t>
  </si>
  <si>
    <t xml:space="preserve">    Samoa</t>
  </si>
  <si>
    <t xml:space="preserve">    Solomon Islands</t>
  </si>
  <si>
    <t xml:space="preserve">    Tokelau</t>
  </si>
  <si>
    <t xml:space="preserve">    Tonga</t>
  </si>
  <si>
    <t xml:space="preserve">    Tuvalu</t>
  </si>
  <si>
    <t xml:space="preserve">    Vanuatu</t>
  </si>
  <si>
    <t xml:space="preserve">    Wallis and Futuna</t>
  </si>
  <si>
    <t xml:space="preserve">    Oceania, regional</t>
  </si>
  <si>
    <t xml:space="preserve">  Developing countries, unspecified</t>
  </si>
  <si>
    <t>Data extracted on 07 Feb 2020 10:18 UTC (GMT) from OECD.Stat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</si>
</sst>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General_)"/>
    <numFmt numFmtId="165" formatCode="_(_f_)_@"/>
    <numFmt numFmtId="166" formatCode="\(0.00\)_M"/>
    <numFmt numFmtId="167" formatCode="\(#\ ###\ ##0\)_M"/>
    <numFmt numFmtId="168" formatCode="#\ ##0_M;\-#\ ##0_M;&quot;-&quot;_M"/>
    <numFmt numFmtId="169" formatCode="#\ ##0_M;\-#\ ##0_M;&quot;..&quot;_M"/>
    <numFmt numFmtId="170" formatCode="#\ ##0.00_M;\-#\ ##0.00_M;&quot;..&quot;_M"/>
    <numFmt numFmtId="171" formatCode="0.00_M;\-0.00_M;&quot;-&quot;_M"/>
    <numFmt numFmtId="172" formatCode="0.00_M;\-0.00_M;&quot;..&quot;_M"/>
    <numFmt numFmtId="173" formatCode="#\ ###\ ##0_M;\-#\ ##0_M;&quot;-&quot;_M"/>
    <numFmt numFmtId="174" formatCode="\(0.00\)_M;\(\-0.00\)_M;&quot;..&quot;_M"/>
    <numFmt numFmtId="175" formatCode="\(#\ ##0\)_M;\(\-#\ ##0\)_M;&quot;..&quot;_M"/>
    <numFmt numFmtId="176" formatCode="\(#\ ###\ ##0\)_M;\(\-#\ ###\ ##0\)_M;&quot;..&quot;_M"/>
    <numFmt numFmtId="177" formatCode="\(0.00\)_M;\(\-0.00\)_M;&quot;-&quot;_M"/>
    <numFmt numFmtId="178" formatCode="#\ ##0.00_M;\-#\ ##0.00_M;&quot;-&quot;_M"/>
    <numFmt numFmtId="179" formatCode="#\ ###\ ##0_M;\-#\ ###\ ##0_M;&quot;..&quot;_M"/>
    <numFmt numFmtId="180" formatCode="#\ ###\ ##0_M"/>
    <numFmt numFmtId="181" formatCode="\(#\ ###\ ##0.00\)_M;\(\-#\ ###\ ##0.00\)_M;&quot;..&quot;_M"/>
    <numFmt numFmtId="182" formatCode="\(#\ ##0.00\)_M;\(\-#\ ##0.00\)_M;&quot;..&quot;_M"/>
    <numFmt numFmtId="183" formatCode="\(#\ ##0.00\)_M;\(\-#\ ##0.0\)0_M;&quot;..&quot;_M"/>
    <numFmt numFmtId="184" formatCode="#,##0_ ;\-#,##0\ "/>
  </numFmts>
  <fonts count="38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b/>
      <vertAlign val="superscript"/>
      <sz val="10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i/>
      <sz val="10"/>
      <name val="Helvetica"/>
      <family val="2"/>
    </font>
    <font>
      <b/>
      <i/>
      <sz val="10"/>
      <name val="Helvetica"/>
      <family val="2"/>
    </font>
    <font>
      <sz val="10"/>
      <name val="Novarese Medium"/>
      <family val="1"/>
    </font>
    <font>
      <i/>
      <sz val="10"/>
      <name val="Novarese Medium"/>
      <family val="1"/>
    </font>
    <font>
      <b/>
      <sz val="10"/>
      <name val="Novarese Medium"/>
      <family val="1"/>
    </font>
    <font>
      <sz val="9"/>
      <name val="Novarese Medium"/>
      <family val="1"/>
    </font>
    <font>
      <i/>
      <sz val="9"/>
      <name val="Novarese Medium"/>
      <family val="1"/>
    </font>
    <font>
      <b/>
      <sz val="9"/>
      <name val="Novarese Medium"/>
      <family val="1"/>
    </font>
    <font>
      <sz val="10"/>
      <name val="Arial"/>
      <family val="2"/>
    </font>
    <font>
      <b/>
      <sz val="10"/>
      <name val="Helvetica"/>
      <family val="2"/>
    </font>
    <font>
      <b/>
      <sz val="10"/>
      <name val="Helvetic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Helvetica"/>
      <family val="2"/>
    </font>
    <font>
      <sz val="10"/>
      <color rgb="FFFF0000"/>
      <name val="Novarese Medium"/>
      <family val="1"/>
    </font>
    <font>
      <b/>
      <i/>
      <vertAlign val="superscript"/>
      <sz val="10"/>
      <name val="Helvetica"/>
      <family val="2"/>
    </font>
    <font>
      <b/>
      <sz val="10"/>
      <color rgb="FFFF0000"/>
      <name val="Helvetica"/>
      <family val="2"/>
    </font>
    <font>
      <strike/>
      <sz val="10"/>
      <color rgb="FFFF0000"/>
      <name val="Cambria"/>
      <family val="1"/>
    </font>
    <font>
      <strike/>
      <sz val="10"/>
      <name val="Cambria"/>
      <family val="1"/>
    </font>
    <font>
      <b/>
      <strike/>
      <sz val="10"/>
      <name val="Helvetica"/>
      <family val="2"/>
    </font>
    <font>
      <strike/>
      <sz val="10"/>
      <name val="Helvetica"/>
      <family val="2"/>
    </font>
    <font>
      <strike/>
      <sz val="10"/>
      <color rgb="FFFF0000"/>
      <name val="Helvetica"/>
      <family val="2"/>
    </font>
    <font>
      <vertAlign val="superscript"/>
      <sz val="10"/>
      <name val="Helvetica"/>
    </font>
    <font>
      <i/>
      <sz val="10"/>
      <color theme="1"/>
      <name val="Novarese Medium"/>
      <family val="1"/>
    </font>
    <font>
      <sz val="10"/>
      <color theme="1"/>
      <name val="Novarese Medium"/>
      <family val="1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17" fillId="0" borderId="0"/>
    <xf numFmtId="164" fontId="1" fillId="0" borderId="0"/>
  </cellStyleXfs>
  <cellXfs count="278">
    <xf numFmtId="0" fontId="0" fillId="0" borderId="0" xfId="0"/>
    <xf numFmtId="164" fontId="4" fillId="0" borderId="0" xfId="2" applyNumberFormat="1" applyFont="1" applyFill="1" applyAlignment="1" applyProtection="1">
      <alignment horizontal="left"/>
    </xf>
    <xf numFmtId="168" fontId="5" fillId="0" borderId="0" xfId="2" applyNumberFormat="1" applyFont="1" applyFill="1" applyAlignment="1">
      <alignment horizontal="right"/>
    </xf>
    <xf numFmtId="164" fontId="5" fillId="0" borderId="0" xfId="2" applyFont="1" applyFill="1" applyAlignment="1">
      <alignment horizontal="right"/>
    </xf>
    <xf numFmtId="164" fontId="5" fillId="0" borderId="0" xfId="2" applyFont="1" applyFill="1"/>
    <xf numFmtId="164" fontId="4" fillId="0" borderId="0" xfId="2" applyFont="1" applyFill="1" applyAlignment="1" applyProtection="1">
      <alignment horizontal="left"/>
    </xf>
    <xf numFmtId="168" fontId="5" fillId="2" borderId="0" xfId="2" applyNumberFormat="1" applyFont="1" applyFill="1" applyBorder="1" applyAlignment="1">
      <alignment horizontal="right"/>
    </xf>
    <xf numFmtId="168" fontId="5" fillId="2" borderId="1" xfId="2" applyNumberFormat="1" applyFont="1" applyFill="1" applyBorder="1" applyAlignment="1">
      <alignment horizontal="right"/>
    </xf>
    <xf numFmtId="164" fontId="4" fillId="0" borderId="0" xfId="2" applyFont="1" applyFill="1" applyBorder="1"/>
    <xf numFmtId="168" fontId="4" fillId="2" borderId="0" xfId="2" applyNumberFormat="1" applyFont="1" applyFill="1" applyBorder="1" applyAlignment="1">
      <alignment horizontal="right"/>
    </xf>
    <xf numFmtId="164" fontId="4" fillId="2" borderId="2" xfId="2" applyFont="1" applyFill="1" applyBorder="1"/>
    <xf numFmtId="164" fontId="4" fillId="2" borderId="0" xfId="2" applyFont="1" applyFill="1" applyBorder="1"/>
    <xf numFmtId="164" fontId="4" fillId="2" borderId="0" xfId="2" applyFont="1" applyFill="1" applyBorder="1" applyAlignment="1">
      <alignment horizontal="right"/>
    </xf>
    <xf numFmtId="164" fontId="4" fillId="0" borderId="0" xfId="2" applyFont="1" applyFill="1"/>
    <xf numFmtId="164" fontId="6" fillId="0" borderId="0" xfId="2" applyNumberFormat="1" applyFont="1" applyFill="1" applyAlignment="1" applyProtection="1">
      <alignment horizontal="left"/>
    </xf>
    <xf numFmtId="168" fontId="5" fillId="0" borderId="0" xfId="2" applyNumberFormat="1" applyFont="1" applyAlignment="1">
      <alignment horizontal="right"/>
    </xf>
    <xf numFmtId="168" fontId="4" fillId="0" borderId="0" xfId="2" applyNumberFormat="1" applyFont="1" applyFill="1" applyAlignment="1">
      <alignment horizontal="right"/>
    </xf>
    <xf numFmtId="164" fontId="4" fillId="0" borderId="2" xfId="2" applyFont="1" applyFill="1" applyBorder="1" applyAlignment="1">
      <alignment horizontal="right"/>
    </xf>
    <xf numFmtId="164" fontId="4" fillId="0" borderId="0" xfId="2" applyFont="1" applyFill="1" applyAlignment="1">
      <alignment horizontal="right"/>
    </xf>
    <xf numFmtId="164" fontId="5" fillId="0" borderId="0" xfId="2" applyNumberFormat="1" applyFont="1" applyFill="1" applyAlignment="1" applyProtection="1">
      <alignment horizontal="left"/>
    </xf>
    <xf numFmtId="169" fontId="5" fillId="0" borderId="2" xfId="2" applyNumberFormat="1" applyFont="1" applyFill="1" applyBorder="1" applyAlignment="1">
      <alignment horizontal="right"/>
    </xf>
    <xf numFmtId="170" fontId="5" fillId="0" borderId="0" xfId="2" applyNumberFormat="1" applyFont="1" applyFill="1" applyAlignment="1">
      <alignment horizontal="right"/>
    </xf>
    <xf numFmtId="169" fontId="5" fillId="0" borderId="0" xfId="2" applyNumberFormat="1" applyFont="1" applyBorder="1" applyAlignment="1">
      <alignment horizontal="right"/>
    </xf>
    <xf numFmtId="171" fontId="5" fillId="0" borderId="0" xfId="2" applyNumberFormat="1" applyFont="1" applyFill="1" applyAlignment="1">
      <alignment horizontal="right"/>
    </xf>
    <xf numFmtId="170" fontId="4" fillId="0" borderId="0" xfId="2" applyNumberFormat="1" applyFont="1" applyFill="1" applyAlignment="1">
      <alignment horizontal="right"/>
    </xf>
    <xf numFmtId="166" fontId="4" fillId="0" borderId="0" xfId="2" applyNumberFormat="1" applyFont="1" applyFill="1" applyAlignment="1">
      <alignment horizontal="right"/>
    </xf>
    <xf numFmtId="164" fontId="5" fillId="0" borderId="0" xfId="2" applyFont="1"/>
    <xf numFmtId="2" fontId="5" fillId="0" borderId="0" xfId="2" applyNumberFormat="1" applyFont="1" applyFill="1" applyAlignment="1">
      <alignment horizontal="right"/>
    </xf>
    <xf numFmtId="169" fontId="4" fillId="0" borderId="2" xfId="2" applyNumberFormat="1" applyFont="1" applyFill="1" applyBorder="1" applyAlignment="1">
      <alignment horizontal="right"/>
    </xf>
    <xf numFmtId="168" fontId="4" fillId="2" borderId="0" xfId="2" applyNumberFormat="1" applyFont="1" applyFill="1" applyAlignment="1">
      <alignment horizontal="right"/>
    </xf>
    <xf numFmtId="164" fontId="5" fillId="0" borderId="2" xfId="2" applyFont="1" applyFill="1" applyBorder="1" applyAlignment="1">
      <alignment horizontal="right"/>
    </xf>
    <xf numFmtId="164" fontId="6" fillId="0" borderId="0" xfId="2" applyFont="1" applyFill="1"/>
    <xf numFmtId="167" fontId="4" fillId="0" borderId="0" xfId="2" applyNumberFormat="1" applyFont="1" applyFill="1" applyAlignment="1">
      <alignment horizontal="right"/>
    </xf>
    <xf numFmtId="164" fontId="4" fillId="0" borderId="0" xfId="2" applyFont="1"/>
    <xf numFmtId="168" fontId="5" fillId="0" borderId="1" xfId="2" applyNumberFormat="1" applyFont="1" applyBorder="1" applyAlignment="1">
      <alignment horizontal="right"/>
    </xf>
    <xf numFmtId="169" fontId="5" fillId="0" borderId="0" xfId="2" applyNumberFormat="1" applyFont="1" applyFill="1" applyAlignment="1">
      <alignment horizontal="right"/>
    </xf>
    <xf numFmtId="167" fontId="5" fillId="0" borderId="0" xfId="2" applyNumberFormat="1" applyFont="1" applyFill="1" applyAlignment="1">
      <alignment horizontal="right"/>
    </xf>
    <xf numFmtId="166" fontId="5" fillId="0" borderId="0" xfId="2" applyNumberFormat="1" applyFont="1" applyFill="1" applyAlignment="1">
      <alignment horizontal="right"/>
    </xf>
    <xf numFmtId="169" fontId="5" fillId="0" borderId="0" xfId="2" applyNumberFormat="1" applyFont="1" applyFill="1" applyBorder="1" applyAlignment="1">
      <alignment horizontal="right"/>
    </xf>
    <xf numFmtId="164" fontId="9" fillId="0" borderId="0" xfId="2" applyFont="1" applyFill="1"/>
    <xf numFmtId="168" fontId="8" fillId="0" borderId="0" xfId="2" applyNumberFormat="1" applyFont="1" applyFill="1" applyAlignment="1">
      <alignment horizontal="right"/>
    </xf>
    <xf numFmtId="169" fontId="8" fillId="0" borderId="0" xfId="2" applyNumberFormat="1" applyFont="1" applyFill="1" applyAlignment="1">
      <alignment horizontal="right"/>
    </xf>
    <xf numFmtId="170" fontId="8" fillId="0" borderId="0" xfId="2" applyNumberFormat="1" applyFont="1" applyFill="1" applyAlignment="1">
      <alignment horizontal="right"/>
    </xf>
    <xf numFmtId="164" fontId="8" fillId="0" borderId="0" xfId="2" applyFont="1" applyFill="1" applyAlignment="1">
      <alignment horizontal="right"/>
    </xf>
    <xf numFmtId="164" fontId="8" fillId="0" borderId="0" xfId="2" applyFont="1" applyFill="1"/>
    <xf numFmtId="168" fontId="8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169" fontId="8" fillId="0" borderId="0" xfId="0" applyNumberFormat="1" applyFont="1"/>
    <xf numFmtId="0" fontId="5" fillId="0" borderId="0" xfId="0" applyFont="1"/>
    <xf numFmtId="168" fontId="5" fillId="0" borderId="0" xfId="0" applyNumberFormat="1" applyFont="1" applyAlignment="1">
      <alignment horizontal="right"/>
    </xf>
    <xf numFmtId="169" fontId="5" fillId="0" borderId="0" xfId="0" applyNumberFormat="1" applyFont="1"/>
    <xf numFmtId="0" fontId="5" fillId="0" borderId="0" xfId="0" applyFont="1" applyAlignment="1">
      <alignment horizontal="right"/>
    </xf>
    <xf numFmtId="0" fontId="0" fillId="0" borderId="7" xfId="0" applyBorder="1"/>
    <xf numFmtId="3" fontId="0" fillId="0" borderId="0" xfId="0" applyNumberFormat="1"/>
    <xf numFmtId="164" fontId="9" fillId="0" borderId="0" xfId="0" applyNumberFormat="1" applyFont="1" applyFill="1" applyAlignment="1" applyProtection="1">
      <alignment horizontal="left"/>
    </xf>
    <xf numFmtId="168" fontId="8" fillId="0" borderId="0" xfId="0" applyNumberFormat="1" applyFont="1" applyFill="1" applyAlignment="1">
      <alignment horizontal="right"/>
    </xf>
    <xf numFmtId="0" fontId="10" fillId="0" borderId="0" xfId="0" applyFont="1" applyFill="1"/>
    <xf numFmtId="169" fontId="8" fillId="0" borderId="0" xfId="0" applyNumberFormat="1" applyFont="1" applyFill="1"/>
    <xf numFmtId="165" fontId="8" fillId="0" borderId="0" xfId="0" applyNumberFormat="1" applyFont="1" applyFill="1"/>
    <xf numFmtId="168" fontId="5" fillId="2" borderId="0" xfId="2" applyNumberFormat="1" applyFont="1" applyFill="1" applyAlignment="1">
      <alignment horizontal="right"/>
    </xf>
    <xf numFmtId="164" fontId="4" fillId="0" borderId="0" xfId="2" applyFont="1" applyFill="1" applyBorder="1" applyAlignment="1">
      <alignment vertical="top"/>
    </xf>
    <xf numFmtId="168" fontId="5" fillId="2" borderId="0" xfId="2" applyNumberFormat="1" applyFont="1" applyFill="1" applyBorder="1" applyAlignment="1">
      <alignment horizontal="right" vertical="top"/>
    </xf>
    <xf numFmtId="168" fontId="4" fillId="2" borderId="0" xfId="2" applyNumberFormat="1" applyFont="1" applyFill="1" applyBorder="1" applyAlignment="1">
      <alignment horizontal="right" vertical="top"/>
    </xf>
    <xf numFmtId="164" fontId="4" fillId="2" borderId="2" xfId="2" applyFont="1" applyFill="1" applyBorder="1" applyAlignment="1">
      <alignment vertical="top"/>
    </xf>
    <xf numFmtId="164" fontId="4" fillId="2" borderId="0" xfId="2" applyFont="1" applyFill="1" applyBorder="1" applyAlignment="1">
      <alignment vertical="top"/>
    </xf>
    <xf numFmtId="164" fontId="6" fillId="2" borderId="0" xfId="2" applyFont="1" applyFill="1" applyBorder="1" applyAlignment="1">
      <alignment horizontal="right" vertical="top"/>
    </xf>
    <xf numFmtId="164" fontId="4" fillId="2" borderId="0" xfId="2" applyFont="1" applyFill="1" applyBorder="1" applyAlignment="1">
      <alignment horizontal="right" vertical="top"/>
    </xf>
    <xf numFmtId="164" fontId="4" fillId="0" borderId="0" xfId="2" applyFont="1" applyFill="1" applyAlignment="1">
      <alignment vertical="top"/>
    </xf>
    <xf numFmtId="164" fontId="12" fillId="0" borderId="0" xfId="2" applyFont="1" applyFill="1"/>
    <xf numFmtId="164" fontId="11" fillId="0" borderId="0" xfId="2" applyFont="1" applyFill="1"/>
    <xf numFmtId="0" fontId="11" fillId="0" borderId="0" xfId="0" applyFont="1"/>
    <xf numFmtId="164" fontId="13" fillId="0" borderId="0" xfId="2" applyFont="1" applyFill="1"/>
    <xf numFmtId="1" fontId="4" fillId="2" borderId="0" xfId="2" applyNumberFormat="1" applyFont="1" applyFill="1" applyAlignment="1" applyProtection="1">
      <alignment horizontal="center"/>
    </xf>
    <xf numFmtId="164" fontId="6" fillId="2" borderId="2" xfId="2" applyNumberFormat="1" applyFont="1" applyFill="1" applyBorder="1" applyAlignment="1" applyProtection="1">
      <alignment horizontal="center"/>
    </xf>
    <xf numFmtId="164" fontId="6" fillId="2" borderId="0" xfId="2" applyNumberFormat="1" applyFont="1" applyFill="1" applyAlignment="1" applyProtection="1">
      <alignment horizontal="center"/>
    </xf>
    <xf numFmtId="164" fontId="4" fillId="2" borderId="0" xfId="2" applyFont="1" applyFill="1" applyAlignment="1">
      <alignment horizontal="center" vertical="center" wrapText="1"/>
    </xf>
    <xf numFmtId="164" fontId="4" fillId="2" borderId="0" xfId="2" applyFont="1" applyFill="1" applyAlignment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wrapText="1"/>
    </xf>
    <xf numFmtId="2" fontId="4" fillId="2" borderId="0" xfId="0" applyNumberFormat="1" applyFont="1" applyFill="1" applyBorder="1" applyAlignment="1" applyProtection="1">
      <alignment horizontal="center" wrapText="1"/>
    </xf>
    <xf numFmtId="164" fontId="4" fillId="2" borderId="0" xfId="2" applyFont="1" applyFill="1" applyAlignment="1">
      <alignment horizontal="center" wrapText="1"/>
    </xf>
    <xf numFmtId="164" fontId="4" fillId="2" borderId="0" xfId="2" applyFont="1" applyFill="1" applyAlignment="1">
      <alignment horizontal="center"/>
    </xf>
    <xf numFmtId="1" fontId="4" fillId="2" borderId="0" xfId="0" applyNumberFormat="1" applyFont="1" applyFill="1" applyBorder="1" applyAlignment="1" applyProtection="1">
      <alignment horizontal="center" wrapText="1"/>
    </xf>
    <xf numFmtId="1" fontId="4" fillId="2" borderId="0" xfId="0" applyNumberFormat="1" applyFont="1" applyFill="1" applyBorder="1" applyAlignment="1" applyProtection="1">
      <alignment horizontal="center"/>
    </xf>
    <xf numFmtId="1" fontId="6" fillId="2" borderId="2" xfId="0" applyNumberFormat="1" applyFont="1" applyFill="1" applyBorder="1" applyAlignment="1" applyProtection="1">
      <alignment horizontal="center"/>
    </xf>
    <xf numFmtId="2" fontId="6" fillId="2" borderId="0" xfId="0" applyNumberFormat="1" applyFont="1" applyFill="1" applyBorder="1" applyAlignment="1" applyProtection="1">
      <alignment horizontal="center" wrapText="1"/>
    </xf>
    <xf numFmtId="1" fontId="6" fillId="2" borderId="0" xfId="0" applyNumberFormat="1" applyFont="1" applyFill="1" applyBorder="1" applyAlignment="1" applyProtection="1">
      <alignment horizontal="center" wrapText="1"/>
    </xf>
    <xf numFmtId="164" fontId="6" fillId="2" borderId="0" xfId="2" applyFont="1" applyFill="1" applyAlignment="1">
      <alignment horizontal="center" wrapText="1"/>
    </xf>
    <xf numFmtId="164" fontId="4" fillId="2" borderId="2" xfId="2" applyFont="1" applyFill="1" applyBorder="1" applyAlignment="1">
      <alignment horizontal="center" vertical="top"/>
    </xf>
    <xf numFmtId="164" fontId="4" fillId="2" borderId="0" xfId="2" applyFont="1" applyFill="1" applyBorder="1" applyAlignment="1">
      <alignment horizontal="center" vertical="top"/>
    </xf>
    <xf numFmtId="164" fontId="6" fillId="2" borderId="0" xfId="2" applyFont="1" applyFill="1" applyBorder="1" applyAlignment="1">
      <alignment horizontal="center" vertical="top"/>
    </xf>
    <xf numFmtId="168" fontId="5" fillId="0" borderId="0" xfId="2" applyNumberFormat="1" applyFont="1" applyBorder="1" applyAlignment="1">
      <alignment horizontal="right"/>
    </xf>
    <xf numFmtId="0" fontId="17" fillId="0" borderId="0" xfId="1"/>
    <xf numFmtId="168" fontId="15" fillId="0" borderId="0" xfId="2" applyNumberFormat="1" applyFont="1" applyAlignment="1">
      <alignment horizontal="right"/>
    </xf>
    <xf numFmtId="1" fontId="4" fillId="2" borderId="1" xfId="2" applyNumberFormat="1" applyFont="1" applyFill="1" applyBorder="1" applyAlignment="1" applyProtection="1">
      <alignment horizontal="center"/>
    </xf>
    <xf numFmtId="1" fontId="4" fillId="2" borderId="0" xfId="2" applyNumberFormat="1" applyFont="1" applyFill="1" applyBorder="1" applyAlignment="1" applyProtection="1">
      <alignment horizontal="center"/>
    </xf>
    <xf numFmtId="0" fontId="14" fillId="0" borderId="0" xfId="1" applyFont="1"/>
    <xf numFmtId="0" fontId="19" fillId="0" borderId="0" xfId="1" applyFont="1"/>
    <xf numFmtId="0" fontId="0" fillId="0" borderId="0" xfId="0" applyFill="1" applyBorder="1"/>
    <xf numFmtId="0" fontId="14" fillId="0" borderId="0" xfId="0" applyFont="1"/>
    <xf numFmtId="2" fontId="0" fillId="0" borderId="0" xfId="0" applyNumberFormat="1"/>
    <xf numFmtId="0" fontId="0" fillId="0" borderId="1" xfId="0" applyBorder="1"/>
    <xf numFmtId="3" fontId="17" fillId="0" borderId="0" xfId="1" applyNumberFormat="1"/>
    <xf numFmtId="168" fontId="4" fillId="0" borderId="0" xfId="2" applyNumberFormat="1" applyFont="1" applyFill="1" applyBorder="1" applyAlignment="1">
      <alignment horizontal="right"/>
    </xf>
    <xf numFmtId="168" fontId="16" fillId="0" borderId="0" xfId="2" applyNumberFormat="1" applyFont="1" applyBorder="1" applyAlignment="1">
      <alignment horizontal="right"/>
    </xf>
    <xf numFmtId="168" fontId="16" fillId="0" borderId="1" xfId="2" applyNumberFormat="1" applyFont="1" applyBorder="1" applyAlignment="1">
      <alignment horizontal="right"/>
    </xf>
    <xf numFmtId="171" fontId="4" fillId="0" borderId="2" xfId="2" applyNumberFormat="1" applyFont="1" applyFill="1" applyBorder="1" applyAlignment="1">
      <alignment horizontal="right"/>
    </xf>
    <xf numFmtId="171" fontId="4" fillId="0" borderId="0" xfId="2" applyNumberFormat="1" applyFont="1" applyFill="1" applyBorder="1" applyAlignment="1">
      <alignment horizontal="right"/>
    </xf>
    <xf numFmtId="171" fontId="5" fillId="0" borderId="2" xfId="2" applyNumberFormat="1" applyFont="1" applyFill="1" applyBorder="1" applyAlignment="1">
      <alignment horizontal="right"/>
    </xf>
    <xf numFmtId="170" fontId="4" fillId="3" borderId="0" xfId="2" applyNumberFormat="1" applyFont="1" applyFill="1" applyAlignment="1">
      <alignment horizontal="right"/>
    </xf>
    <xf numFmtId="172" fontId="4" fillId="3" borderId="0" xfId="2" applyNumberFormat="1" applyFont="1" applyFill="1" applyBorder="1" applyAlignment="1">
      <alignment horizontal="right"/>
    </xf>
    <xf numFmtId="0" fontId="0" fillId="0" borderId="0" xfId="0" applyBorder="1"/>
    <xf numFmtId="168" fontId="16" fillId="0" borderId="0" xfId="2" applyNumberFormat="1" applyFont="1" applyAlignment="1">
      <alignment horizontal="right"/>
    </xf>
    <xf numFmtId="168" fontId="5" fillId="0" borderId="2" xfId="2" applyNumberFormat="1" applyFont="1" applyBorder="1" applyAlignment="1">
      <alignment horizontal="right"/>
    </xf>
    <xf numFmtId="170" fontId="4" fillId="0" borderId="0" xfId="2" applyNumberFormat="1" applyFont="1" applyFill="1" applyBorder="1" applyAlignment="1">
      <alignment horizontal="right"/>
    </xf>
    <xf numFmtId="0" fontId="0" fillId="0" borderId="2" xfId="0" applyBorder="1"/>
    <xf numFmtId="168" fontId="0" fillId="0" borderId="0" xfId="0" applyNumberFormat="1"/>
    <xf numFmtId="4" fontId="17" fillId="0" borderId="0" xfId="1" applyNumberFormat="1"/>
    <xf numFmtId="168" fontId="21" fillId="0" borderId="0" xfId="2" applyNumberFormat="1" applyFont="1" applyFill="1" applyAlignment="1">
      <alignment horizontal="right"/>
    </xf>
    <xf numFmtId="169" fontId="21" fillId="0" borderId="0" xfId="2" applyNumberFormat="1" applyFont="1" applyFill="1" applyAlignment="1">
      <alignment horizontal="right"/>
    </xf>
    <xf numFmtId="170" fontId="21" fillId="0" borderId="0" xfId="2" applyNumberFormat="1" applyFont="1" applyFill="1" applyAlignment="1">
      <alignment horizontal="right"/>
    </xf>
    <xf numFmtId="164" fontId="21" fillId="0" borderId="0" xfId="2" applyFont="1" applyFill="1" applyAlignment="1">
      <alignment horizontal="right"/>
    </xf>
    <xf numFmtId="164" fontId="21" fillId="0" borderId="0" xfId="2" applyFont="1" applyFill="1"/>
    <xf numFmtId="0" fontId="18" fillId="0" borderId="0" xfId="0" applyFont="1"/>
    <xf numFmtId="164" fontId="5" fillId="0" borderId="0" xfId="2" applyFont="1" applyFill="1" applyBorder="1" applyAlignment="1">
      <alignment horizontal="right"/>
    </xf>
    <xf numFmtId="2" fontId="5" fillId="0" borderId="0" xfId="2" applyNumberFormat="1" applyFont="1" applyFill="1" applyBorder="1" applyAlignment="1">
      <alignment horizontal="right"/>
    </xf>
    <xf numFmtId="170" fontId="16" fillId="0" borderId="0" xfId="2" applyNumberFormat="1" applyFont="1" applyFill="1" applyAlignment="1">
      <alignment horizontal="right"/>
    </xf>
    <xf numFmtId="0" fontId="17" fillId="4" borderId="0" xfId="1" applyFill="1"/>
    <xf numFmtId="0" fontId="18" fillId="4" borderId="0" xfId="1" applyFont="1" applyFill="1"/>
    <xf numFmtId="0" fontId="19" fillId="4" borderId="0" xfId="1" applyFont="1" applyFill="1"/>
    <xf numFmtId="0" fontId="0" fillId="4" borderId="0" xfId="0" applyFill="1"/>
    <xf numFmtId="3" fontId="17" fillId="4" borderId="0" xfId="1" applyNumberFormat="1" applyFill="1"/>
    <xf numFmtId="164" fontId="5" fillId="4" borderId="0" xfId="2" applyFont="1" applyFill="1"/>
    <xf numFmtId="164" fontId="20" fillId="4" borderId="0" xfId="2" applyFont="1" applyFill="1"/>
    <xf numFmtId="164" fontId="16" fillId="0" borderId="0" xfId="2" applyFont="1" applyFill="1"/>
    <xf numFmtId="164" fontId="16" fillId="0" borderId="16" xfId="2" applyFont="1" applyFill="1" applyBorder="1" applyAlignment="1">
      <alignment wrapText="1"/>
    </xf>
    <xf numFmtId="0" fontId="0" fillId="4" borderId="13" xfId="0" applyFill="1" applyBorder="1"/>
    <xf numFmtId="0" fontId="0" fillId="4" borderId="13" xfId="0" applyFill="1" applyBorder="1" applyAlignment="1">
      <alignment horizontal="left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/>
    <xf numFmtId="0" fontId="14" fillId="4" borderId="0" xfId="0" applyFont="1" applyFill="1"/>
    <xf numFmtId="0" fontId="0" fillId="4" borderId="8" xfId="0" applyFill="1" applyBorder="1"/>
    <xf numFmtId="0" fontId="0" fillId="4" borderId="0" xfId="0" applyFill="1" applyBorder="1"/>
    <xf numFmtId="3" fontId="0" fillId="4" borderId="3" xfId="0" applyNumberFormat="1" applyFill="1" applyBorder="1"/>
    <xf numFmtId="3" fontId="0" fillId="4" borderId="8" xfId="0" applyNumberFormat="1" applyFill="1" applyBorder="1"/>
    <xf numFmtId="3" fontId="0" fillId="4" borderId="9" xfId="0" applyNumberFormat="1" applyFill="1" applyBorder="1"/>
    <xf numFmtId="2" fontId="0" fillId="4" borderId="0" xfId="0" applyNumberFormat="1" applyFill="1"/>
    <xf numFmtId="0" fontId="0" fillId="4" borderId="10" xfId="0" applyFill="1" applyBorder="1"/>
    <xf numFmtId="3" fontId="0" fillId="4" borderId="10" xfId="0" applyNumberFormat="1" applyFill="1" applyBorder="1"/>
    <xf numFmtId="3" fontId="0" fillId="4" borderId="0" xfId="0" applyNumberFormat="1" applyFill="1"/>
    <xf numFmtId="3" fontId="0" fillId="4" borderId="14" xfId="0" applyNumberFormat="1" applyFill="1" applyBorder="1"/>
    <xf numFmtId="0" fontId="0" fillId="4" borderId="11" xfId="0" applyFill="1" applyBorder="1"/>
    <xf numFmtId="0" fontId="0" fillId="4" borderId="12" xfId="0" applyFill="1" applyBorder="1"/>
    <xf numFmtId="3" fontId="0" fillId="4" borderId="11" xfId="0" applyNumberFormat="1" applyFill="1" applyBorder="1"/>
    <xf numFmtId="3" fontId="0" fillId="4" borderId="15" xfId="0" applyNumberFormat="1" applyFill="1" applyBorder="1"/>
    <xf numFmtId="3" fontId="0" fillId="4" borderId="13" xfId="0" applyNumberFormat="1" applyFill="1" applyBorder="1"/>
    <xf numFmtId="4" fontId="17" fillId="4" borderId="0" xfId="1" applyNumberFormat="1" applyFill="1"/>
    <xf numFmtId="168" fontId="5" fillId="0" borderId="2" xfId="2" applyNumberFormat="1" applyFont="1" applyFill="1" applyBorder="1" applyAlignment="1">
      <alignment horizontal="right"/>
    </xf>
    <xf numFmtId="168" fontId="5" fillId="0" borderId="0" xfId="2" applyNumberFormat="1" applyFont="1" applyFill="1" applyBorder="1" applyAlignment="1">
      <alignment horizontal="right"/>
    </xf>
    <xf numFmtId="167" fontId="4" fillId="0" borderId="2" xfId="2" applyNumberFormat="1" applyFont="1" applyFill="1" applyBorder="1" applyAlignment="1">
      <alignment horizontal="right"/>
    </xf>
    <xf numFmtId="167" fontId="4" fillId="3" borderId="2" xfId="2" applyNumberFormat="1" applyFont="1" applyFill="1" applyBorder="1" applyAlignment="1">
      <alignment horizontal="right"/>
    </xf>
    <xf numFmtId="174" fontId="4" fillId="3" borderId="0" xfId="2" applyNumberFormat="1" applyFont="1" applyFill="1" applyBorder="1" applyAlignment="1">
      <alignment horizontal="right"/>
    </xf>
    <xf numFmtId="168" fontId="15" fillId="0" borderId="1" xfId="2" applyNumberFormat="1" applyFont="1" applyBorder="1" applyAlignment="1">
      <alignment horizontal="right"/>
    </xf>
    <xf numFmtId="175" fontId="16" fillId="0" borderId="17" xfId="2" applyNumberFormat="1" applyFont="1" applyFill="1" applyBorder="1" applyAlignment="1">
      <alignment horizontal="right"/>
    </xf>
    <xf numFmtId="174" fontId="16" fillId="0" borderId="0" xfId="2" applyNumberFormat="1" applyFont="1" applyFill="1" applyAlignment="1">
      <alignment horizontal="right"/>
    </xf>
    <xf numFmtId="176" fontId="16" fillId="0" borderId="0" xfId="2" applyNumberFormat="1" applyFont="1" applyFill="1" applyAlignment="1">
      <alignment horizontal="right"/>
    </xf>
    <xf numFmtId="176" fontId="4" fillId="3" borderId="2" xfId="2" applyNumberFormat="1" applyFont="1" applyFill="1" applyBorder="1" applyAlignment="1">
      <alignment horizontal="right"/>
    </xf>
    <xf numFmtId="176" fontId="4" fillId="3" borderId="0" xfId="2" applyNumberFormat="1" applyFont="1" applyFill="1" applyBorder="1" applyAlignment="1">
      <alignment horizontal="right"/>
    </xf>
    <xf numFmtId="177" fontId="4" fillId="0" borderId="0" xfId="2" applyNumberFormat="1" applyFont="1" applyFill="1" applyBorder="1" applyAlignment="1">
      <alignment horizontal="right"/>
    </xf>
    <xf numFmtId="174" fontId="4" fillId="0" borderId="0" xfId="2" applyNumberFormat="1" applyFont="1" applyFill="1" applyBorder="1" applyAlignment="1">
      <alignment horizontal="right"/>
    </xf>
    <xf numFmtId="170" fontId="4" fillId="3" borderId="0" xfId="2" applyNumberFormat="1" applyFont="1" applyFill="1" applyBorder="1" applyAlignment="1">
      <alignment horizontal="right"/>
    </xf>
    <xf numFmtId="175" fontId="5" fillId="0" borderId="2" xfId="2" applyNumberFormat="1" applyFont="1" applyFill="1" applyBorder="1" applyAlignment="1">
      <alignment horizontal="right"/>
    </xf>
    <xf numFmtId="175" fontId="5" fillId="0" borderId="0" xfId="2" applyNumberFormat="1" applyFont="1" applyAlignment="1">
      <alignment horizontal="right"/>
    </xf>
    <xf numFmtId="174" fontId="5" fillId="0" borderId="0" xfId="2" applyNumberFormat="1" applyFont="1" applyFill="1" applyAlignment="1">
      <alignment horizontal="right"/>
    </xf>
    <xf numFmtId="167" fontId="4" fillId="0" borderId="0" xfId="2" applyNumberFormat="1" applyFont="1" applyFill="1" applyBorder="1" applyAlignment="1">
      <alignment horizontal="right"/>
    </xf>
    <xf numFmtId="176" fontId="5" fillId="0" borderId="0" xfId="2" applyNumberFormat="1" applyFont="1" applyAlignment="1">
      <alignment horizontal="right"/>
    </xf>
    <xf numFmtId="178" fontId="5" fillId="0" borderId="0" xfId="2" applyNumberFormat="1" applyFont="1" applyFill="1" applyAlignment="1">
      <alignment horizontal="right"/>
    </xf>
    <xf numFmtId="2" fontId="5" fillId="0" borderId="0" xfId="2" applyNumberFormat="1" applyFont="1" applyFill="1"/>
    <xf numFmtId="2" fontId="4" fillId="3" borderId="0" xfId="0" applyNumberFormat="1" applyFont="1" applyFill="1" applyBorder="1" applyAlignment="1" applyProtection="1">
      <alignment horizontal="center" vertical="center" wrapText="1"/>
    </xf>
    <xf numFmtId="1" fontId="4" fillId="3" borderId="2" xfId="0" applyNumberFormat="1" applyFont="1" applyFill="1" applyBorder="1" applyAlignment="1" applyProtection="1">
      <alignment horizontal="center" vertical="center"/>
    </xf>
    <xf numFmtId="1" fontId="4" fillId="3" borderId="2" xfId="0" applyNumberFormat="1" applyFont="1" applyFill="1" applyBorder="1" applyAlignment="1" applyProtection="1">
      <alignment horizontal="center" wrapText="1"/>
    </xf>
    <xf numFmtId="164" fontId="7" fillId="0" borderId="0" xfId="2" applyNumberFormat="1" applyFont="1" applyFill="1" applyAlignment="1" applyProtection="1">
      <alignment horizontal="left"/>
    </xf>
    <xf numFmtId="0" fontId="13" fillId="0" borderId="0" xfId="0" applyFont="1" applyFill="1"/>
    <xf numFmtId="0" fontId="11" fillId="0" borderId="0" xfId="0" applyFont="1" applyFill="1"/>
    <xf numFmtId="0" fontId="8" fillId="0" borderId="0" xfId="0" applyFont="1" applyFill="1"/>
    <xf numFmtId="180" fontId="4" fillId="3" borderId="2" xfId="2" applyNumberFormat="1" applyFont="1" applyFill="1" applyBorder="1" applyAlignment="1">
      <alignment horizontal="right"/>
    </xf>
    <xf numFmtId="180" fontId="4" fillId="3" borderId="0" xfId="2" applyNumberFormat="1" applyFont="1" applyFill="1" applyBorder="1" applyAlignment="1">
      <alignment horizontal="right"/>
    </xf>
    <xf numFmtId="169" fontId="5" fillId="0" borderId="2" xfId="2" applyNumberFormat="1" applyFont="1" applyBorder="1" applyAlignment="1">
      <alignment horizontal="right"/>
    </xf>
    <xf numFmtId="181" fontId="4" fillId="3" borderId="0" xfId="2" applyNumberFormat="1" applyFont="1" applyFill="1" applyAlignment="1">
      <alignment horizontal="right"/>
    </xf>
    <xf numFmtId="182" fontId="5" fillId="0" borderId="0" xfId="2" applyNumberFormat="1" applyFont="1" applyFill="1" applyAlignment="1">
      <alignment horizontal="right"/>
    </xf>
    <xf numFmtId="169" fontId="16" fillId="0" borderId="17" xfId="2" applyNumberFormat="1" applyFont="1" applyFill="1" applyBorder="1" applyAlignment="1">
      <alignment horizontal="right"/>
    </xf>
    <xf numFmtId="169" fontId="16" fillId="0" borderId="0" xfId="2" applyNumberFormat="1" applyFont="1" applyFill="1" applyAlignment="1">
      <alignment horizontal="right"/>
    </xf>
    <xf numFmtId="172" fontId="16" fillId="0" borderId="0" xfId="2" applyNumberFormat="1" applyFont="1" applyFill="1" applyAlignment="1">
      <alignment horizontal="right"/>
    </xf>
    <xf numFmtId="183" fontId="4" fillId="3" borderId="0" xfId="2" applyNumberFormat="1" applyFont="1" applyFill="1" applyAlignment="1">
      <alignment horizontal="right"/>
    </xf>
    <xf numFmtId="164" fontId="23" fillId="0" borderId="0" xfId="2" applyFont="1" applyFill="1"/>
    <xf numFmtId="165" fontId="12" fillId="5" borderId="0" xfId="0" applyNumberFormat="1" applyFont="1" applyFill="1"/>
    <xf numFmtId="0" fontId="17" fillId="0" borderId="0" xfId="1" applyFill="1"/>
    <xf numFmtId="0" fontId="0" fillId="0" borderId="0" xfId="0" applyFill="1"/>
    <xf numFmtId="0" fontId="14" fillId="0" borderId="0" xfId="0" applyFont="1" applyFill="1"/>
    <xf numFmtId="2" fontId="0" fillId="0" borderId="0" xfId="0" applyNumberFormat="1" applyFill="1"/>
    <xf numFmtId="3" fontId="17" fillId="0" borderId="0" xfId="1" applyNumberFormat="1" applyFill="1"/>
    <xf numFmtId="0" fontId="0" fillId="0" borderId="18" xfId="0" pivotButton="1" applyBorder="1"/>
    <xf numFmtId="0" fontId="0" fillId="0" borderId="19" xfId="0" applyBorder="1"/>
    <xf numFmtId="0" fontId="0" fillId="0" borderId="19" xfId="0" pivotButton="1" applyBorder="1"/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3" fontId="0" fillId="0" borderId="18" xfId="0" applyNumberFormat="1" applyBorder="1"/>
    <xf numFmtId="3" fontId="0" fillId="0" borderId="22" xfId="0" applyNumberFormat="1" applyBorder="1"/>
    <xf numFmtId="0" fontId="0" fillId="0" borderId="23" xfId="0" applyBorder="1"/>
    <xf numFmtId="3" fontId="0" fillId="0" borderId="23" xfId="0" applyNumberFormat="1" applyBorder="1"/>
    <xf numFmtId="0" fontId="0" fillId="0" borderId="24" xfId="0" applyBorder="1"/>
    <xf numFmtId="0" fontId="0" fillId="0" borderId="25" xfId="0" applyBorder="1"/>
    <xf numFmtId="3" fontId="0" fillId="0" borderId="24" xfId="0" applyNumberFormat="1" applyBorder="1"/>
    <xf numFmtId="3" fontId="0" fillId="0" borderId="26" xfId="0" applyNumberFormat="1" applyBorder="1"/>
    <xf numFmtId="0" fontId="0" fillId="0" borderId="27" xfId="0" pivotButton="1" applyBorder="1"/>
    <xf numFmtId="0" fontId="0" fillId="0" borderId="27" xfId="0" applyBorder="1" applyAlignment="1">
      <alignment horizontal="left"/>
    </xf>
    <xf numFmtId="0" fontId="0" fillId="0" borderId="28" xfId="0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27" xfId="0" applyNumberFormat="1" applyBorder="1"/>
    <xf numFmtId="164" fontId="24" fillId="0" borderId="0" xfId="2" applyFont="1" applyFill="1"/>
    <xf numFmtId="0" fontId="25" fillId="0" borderId="0" xfId="0" applyFont="1"/>
    <xf numFmtId="164" fontId="26" fillId="0" borderId="16" xfId="2" applyFont="1" applyFill="1" applyBorder="1" applyAlignment="1">
      <alignment wrapText="1"/>
    </xf>
    <xf numFmtId="164" fontId="27" fillId="0" borderId="0" xfId="2" applyFont="1" applyFill="1"/>
    <xf numFmtId="164" fontId="28" fillId="4" borderId="0" xfId="2" applyFont="1" applyFill="1"/>
    <xf numFmtId="164" fontId="28" fillId="0" borderId="0" xfId="2" applyFont="1" applyFill="1"/>
    <xf numFmtId="164" fontId="26" fillId="0" borderId="0" xfId="2" applyFont="1" applyFill="1"/>
    <xf numFmtId="173" fontId="16" fillId="0" borderId="0" xfId="2" applyNumberFormat="1" applyFont="1" applyFill="1" applyAlignment="1">
      <alignment horizontal="right"/>
    </xf>
    <xf numFmtId="181" fontId="4" fillId="0" borderId="0" xfId="2" applyNumberFormat="1" applyFont="1" applyFill="1" applyAlignment="1">
      <alignment horizontal="right"/>
    </xf>
    <xf numFmtId="183" fontId="16" fillId="0" borderId="0" xfId="2" applyNumberFormat="1" applyFont="1" applyFill="1" applyAlignment="1">
      <alignment horizontal="right"/>
    </xf>
    <xf numFmtId="164" fontId="12" fillId="0" borderId="0" xfId="0" applyNumberFormat="1" applyFont="1" applyFill="1" applyAlignment="1" applyProtection="1">
      <alignment horizontal="left"/>
    </xf>
    <xf numFmtId="0" fontId="0" fillId="4" borderId="27" xfId="0" applyFill="1" applyBorder="1"/>
    <xf numFmtId="0" fontId="0" fillId="4" borderId="27" xfId="0" applyFill="1" applyBorder="1" applyAlignment="1">
      <alignment horizontal="left"/>
    </xf>
    <xf numFmtId="0" fontId="19" fillId="4" borderId="0" xfId="0" applyFont="1" applyFill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8" xfId="0" applyFill="1" applyBorder="1"/>
    <xf numFmtId="0" fontId="0" fillId="4" borderId="22" xfId="0" applyFill="1" applyBorder="1"/>
    <xf numFmtId="3" fontId="0" fillId="4" borderId="18" xfId="0" applyNumberFormat="1" applyFill="1" applyBorder="1"/>
    <xf numFmtId="3" fontId="0" fillId="4" borderId="22" xfId="0" applyNumberFormat="1" applyFill="1" applyBorder="1"/>
    <xf numFmtId="3" fontId="0" fillId="4" borderId="28" xfId="0" applyNumberFormat="1" applyFill="1" applyBorder="1"/>
    <xf numFmtId="0" fontId="0" fillId="4" borderId="23" xfId="0" applyFill="1" applyBorder="1"/>
    <xf numFmtId="3" fontId="0" fillId="4" borderId="23" xfId="0" applyNumberFormat="1" applyFill="1" applyBorder="1"/>
    <xf numFmtId="3" fontId="0" fillId="4" borderId="29" xfId="0" applyNumberFormat="1" applyFill="1" applyBorder="1"/>
    <xf numFmtId="0" fontId="0" fillId="4" borderId="24" xfId="0" applyFill="1" applyBorder="1"/>
    <xf numFmtId="0" fontId="0" fillId="4" borderId="25" xfId="0" applyFill="1" applyBorder="1"/>
    <xf numFmtId="3" fontId="0" fillId="4" borderId="24" xfId="0" applyNumberFormat="1" applyFill="1" applyBorder="1"/>
    <xf numFmtId="3" fontId="0" fillId="4" borderId="26" xfId="0" applyNumberFormat="1" applyFill="1" applyBorder="1"/>
    <xf numFmtId="3" fontId="0" fillId="4" borderId="27" xfId="0" applyNumberFormat="1" applyFill="1" applyBorder="1"/>
    <xf numFmtId="0" fontId="18" fillId="4" borderId="18" xfId="0" applyFont="1" applyFill="1" applyBorder="1"/>
    <xf numFmtId="0" fontId="18" fillId="4" borderId="23" xfId="0" applyFont="1" applyFill="1" applyBorder="1"/>
    <xf numFmtId="0" fontId="18" fillId="0" borderId="23" xfId="0" applyFont="1" applyBorder="1"/>
    <xf numFmtId="168" fontId="5" fillId="0" borderId="17" xfId="2" applyNumberFormat="1" applyFont="1" applyBorder="1" applyAlignment="1">
      <alignment horizontal="right"/>
    </xf>
    <xf numFmtId="171" fontId="5" fillId="0" borderId="0" xfId="2" applyNumberFormat="1" applyFont="1" applyFill="1" applyBorder="1" applyAlignment="1">
      <alignment horizontal="right"/>
    </xf>
    <xf numFmtId="179" fontId="5" fillId="0" borderId="0" xfId="2" applyNumberFormat="1" applyFont="1" applyAlignment="1">
      <alignment horizontal="right"/>
    </xf>
    <xf numFmtId="164" fontId="30" fillId="0" borderId="0" xfId="0" applyNumberFormat="1" applyFont="1" applyFill="1" applyAlignment="1" applyProtection="1">
      <alignment horizontal="left"/>
    </xf>
    <xf numFmtId="0" fontId="9" fillId="4" borderId="0" xfId="0" applyFont="1" applyFill="1"/>
    <xf numFmtId="168" fontId="4" fillId="2" borderId="0" xfId="2" applyNumberFormat="1" applyFont="1" applyFill="1" applyAlignment="1" applyProtection="1">
      <alignment horizontal="center" vertical="center"/>
    </xf>
    <xf numFmtId="168" fontId="4" fillId="2" borderId="1" xfId="2" applyNumberFormat="1" applyFont="1" applyFill="1" applyBorder="1" applyAlignment="1" applyProtection="1">
      <alignment horizontal="center" vertical="center"/>
    </xf>
    <xf numFmtId="168" fontId="4" fillId="2" borderId="0" xfId="2" applyNumberFormat="1" applyFont="1" applyFill="1" applyAlignment="1" applyProtection="1">
      <alignment horizontal="center"/>
    </xf>
    <xf numFmtId="0" fontId="32" fillId="6" borderId="31" xfId="0" applyFont="1" applyFill="1" applyBorder="1" applyAlignment="1">
      <alignment horizontal="right" vertical="center" wrapText="1"/>
    </xf>
    <xf numFmtId="0" fontId="32" fillId="6" borderId="32" xfId="0" applyFont="1" applyFill="1" applyBorder="1" applyAlignment="1">
      <alignment horizontal="right" vertical="center" wrapText="1"/>
    </xf>
    <xf numFmtId="0" fontId="33" fillId="6" borderId="30" xfId="0" applyFont="1" applyFill="1" applyBorder="1" applyAlignment="1">
      <alignment horizontal="center" vertical="top" wrapText="1"/>
    </xf>
    <xf numFmtId="0" fontId="34" fillId="7" borderId="30" xfId="0" applyFont="1" applyFill="1" applyBorder="1" applyAlignment="1">
      <alignment wrapText="1"/>
    </xf>
    <xf numFmtId="0" fontId="35" fillId="8" borderId="30" xfId="0" applyFont="1" applyFill="1" applyBorder="1" applyAlignment="1">
      <alignment horizontal="center"/>
    </xf>
    <xf numFmtId="0" fontId="36" fillId="7" borderId="30" xfId="0" applyFont="1" applyFill="1" applyBorder="1" applyAlignment="1">
      <alignment vertical="top" wrapText="1"/>
    </xf>
    <xf numFmtId="184" fontId="2" fillId="0" borderId="30" xfId="0" applyNumberFormat="1" applyFont="1" applyBorder="1" applyAlignment="1">
      <alignment horizontal="right"/>
    </xf>
    <xf numFmtId="184" fontId="2" fillId="9" borderId="30" xfId="0" applyNumberFormat="1" applyFont="1" applyFill="1" applyBorder="1" applyAlignment="1">
      <alignment horizontal="right"/>
    </xf>
    <xf numFmtId="0" fontId="37" fillId="0" borderId="0" xfId="0" applyFont="1" applyAlignment="1">
      <alignment horizontal="left"/>
    </xf>
  </cellXfs>
  <cellStyles count="3">
    <cellStyle name="Normal" xfId="0" builtinId="0"/>
    <cellStyle name="Normal 2" xfId="1"/>
    <cellStyle name="Normal_TAB33E" xfId="2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NICHOLS Aimee" refreshedDate="43833.867568518515" missingItemsLimit="0" createdVersion="3" refreshedVersion="6" recordCount="57669">
  <cacheSource type="external" connectionId="7"/>
  <cacheFields count="8">
    <cacheField name="Amount" numFmtId="0" sqlType="6">
      <sharedItems containsSemiMixedTypes="0" containsString="0" containsNumber="1" minValue="-1206.3399999999999" maxValue="13556844.1"/>
    </cacheField>
    <cacheField name="DonorCode" numFmtId="0" sqlType="5">
      <sharedItems containsString="0" containsBlank="1" containsNumber="1" containsInteger="1" minValue="1" maxValue="1313"/>
    </cacheField>
    <cacheField name="Part" numFmtId="0" sqlType="-6">
      <sharedItems containsSemiMixedTypes="0" containsString="0" containsNumber="1" containsInteger="1" minValue="1" maxValue="1" count="1">
        <n v="1"/>
      </sharedItems>
    </cacheField>
    <cacheField name="RecipientNameF" numFmtId="0" sqlType="12">
      <sharedItems count="163">
        <s v="Turquie"/>
        <s v="Kosovo"/>
        <s v="Serbie"/>
        <s v="Bosnie-Herzégovine"/>
        <s v="Monténégro"/>
        <s v="Macédoine du Nord"/>
        <s v="Albanie"/>
        <s v="Ukraine"/>
        <s v="Bélarus"/>
        <s v="Etats ex-Yougoslavie non spécifié"/>
        <s v="Europe, régional"/>
        <s v="Moldova"/>
        <s v="Algérie"/>
        <s v="Libye"/>
        <s v="Maroc"/>
        <s v="Tunisie"/>
        <s v="Egypte"/>
        <s v="Nord du Sahara, régional"/>
        <s v="Afrique du Sud"/>
        <s v="Angola"/>
        <s v="Burundi"/>
        <s v="Cameroun"/>
        <s v="Cabo Verde"/>
        <s v="République centrafricaine"/>
        <s v="Tchad"/>
        <s v="Congo"/>
        <s v="République démocratique du Congo"/>
        <s v="Bénin"/>
        <s v="Ethiopie"/>
        <s v="Gabon"/>
        <s v="Gambie"/>
        <s v="Ghana"/>
        <s v="Guinée"/>
        <s v="Guinée équatoriale"/>
        <s v="Côte d'Ivoire"/>
        <s v="Kenya"/>
        <s v="Madagascar"/>
        <s v="Malawi"/>
        <s v="Mali"/>
        <s v="Mauritanie"/>
        <s v="Maurice"/>
        <s v="Mozambique"/>
        <s v="Niger"/>
        <s v="Nigéria"/>
        <s v="Zimbabwe"/>
        <s v="Rwanda"/>
        <s v="Sao Tomé-et-Principe"/>
        <s v="Sénégal"/>
        <s v="Sierra Leone"/>
        <s v="Somalie"/>
        <s v="Namibie"/>
        <s v="Soudan"/>
        <s v="Soudan du Sud"/>
        <s v="Tanzanie"/>
        <s v="Togo"/>
        <s v="Ouganda"/>
        <s v="Burkina Faso"/>
        <s v="Zambie"/>
        <s v="Sud du Sahara, régional"/>
        <s v="Afrique, régional"/>
        <s v="Costa Rica"/>
        <s v="Cuba"/>
        <s v="République dominicaine"/>
        <s v="El Salvador"/>
        <s v="Guatemala"/>
        <s v="Haïti"/>
        <s v="Honduras"/>
        <s v="Mexique"/>
        <s v="Nicaragua"/>
        <s v="Amérique N.&amp; C., régional"/>
        <s v="Argentine"/>
        <s v="Bolivie"/>
        <s v="Brésil"/>
        <s v="Chili"/>
        <s v="Colombie"/>
        <s v="Equateur"/>
        <s v="Paraguay"/>
        <s v="Pérou"/>
        <s v="Suriname"/>
        <s v="Venezuela"/>
        <s v="Amérique, régional"/>
        <s v="Iran"/>
        <s v="Iraq"/>
        <s v="Jordanie"/>
        <s v="Cisjordanie et bande de Gaza"/>
        <s v="Liban"/>
        <s v="République arabe syrienne"/>
        <s v="Yémen"/>
        <s v="Moyen-Orient, régional"/>
        <s v="Arménie"/>
        <s v="Azerbaïdjan"/>
        <s v="Géorgie"/>
        <s v="Kazakhstan"/>
        <s v="Kirghizistan"/>
        <s v="Tadjikistan"/>
        <s v="Turkménistan"/>
        <s v="Ouzbékistan"/>
        <s v="Asie centrale, régional"/>
        <s v="Afghanistan"/>
        <s v="Bhoutan"/>
        <s v="Myanmar"/>
        <s v="Sri Lanka"/>
        <s v="Inde"/>
        <s v="Maldives"/>
        <s v="Népal"/>
        <s v="Pakistan"/>
        <s v="Bangladesh"/>
        <s v="Asie du Sud, régional"/>
        <s v="Asie du Sud &amp; C., régional"/>
        <s v="Cambodge"/>
        <s v="Chine (République populaire de)"/>
        <s v="Indonésie"/>
        <s v="République démocratique populaire lao"/>
        <s v="Malaisie"/>
        <s v="Mongolie"/>
        <s v="Philippines"/>
        <s v="Thaïlande"/>
        <s v="Viet Nam"/>
        <s v="Asie, régional"/>
        <s v="Papouasie-Nouvelle-Guinée"/>
        <s v="Pays en développement, non spécifié"/>
        <s v="Botswana"/>
        <s v="Guinée-Bissau"/>
        <s v="Libéria"/>
        <s v="Seychelles"/>
        <s v="Jamaïque"/>
        <s v="Indes occ., régional"/>
        <s v="Uruguay"/>
        <s v="Amérique du Sud, régional"/>
        <s v="Extrême-Orient, régional"/>
        <s v="Comores"/>
        <s v="Lesotho"/>
        <s v="Erythrée"/>
        <s v="Djibouti"/>
        <s v="Eswatini"/>
        <s v="Panama"/>
        <s v="Antigua-et-Barbuda"/>
        <s v="Dominique"/>
        <s v="Grenade"/>
        <s v="Sainte-Lucie"/>
        <s v="Saint-Vincent-et-les-Grenadines"/>
        <s v="Guyana"/>
        <s v="République populaire démocratique de Corée"/>
        <s v="Timor-Leste"/>
        <s v="Iles Cook"/>
        <s v="Fidji"/>
        <s v="Vanuatu"/>
        <s v="Îles Salomon"/>
        <s v="Tonga"/>
        <s v="Wallis-et-Futuna"/>
        <s v="Samoa"/>
        <s v="Océanie, régional"/>
        <s v="Belize"/>
        <s v="Micronésie"/>
        <s v="Palaos"/>
        <s v="Tuvalu"/>
        <s v="Kiribati"/>
        <s v="Iles Marshall"/>
        <s v="Sainte-Hélène"/>
        <s v="Montserrat"/>
        <s v="Nauru"/>
        <s v="Niue"/>
        <s v="Tokélaou"/>
      </sharedItems>
    </cacheField>
    <cacheField name="RecipientCode" numFmtId="0" sqlType="5">
      <sharedItems containsSemiMixedTypes="0" containsString="0" containsNumber="1" containsInteger="1" minValue="55" maxValue="998"/>
    </cacheField>
    <cacheField name="series" numFmtId="0" sqlType="5">
      <sharedItems containsSemiMixedTypes="0" containsString="0" containsNumber="1" containsInteger="1" minValue="206" maxValue="559" count="4">
        <n v="206"/>
        <n v="501"/>
        <n v="509"/>
        <n v="559"/>
      </sharedItems>
    </cacheField>
    <cacheField name="Year" numFmtId="0" sqlType="5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DisplayNameF" numFmtId="0" sqlType="12">
      <sharedItems count="15">
        <s v="Europe"/>
        <s v="PECO"/>
        <s v="Afrique"/>
        <s v="Nord du Sahara"/>
        <s v="Sud du Sahara"/>
        <s v="Partie I non alloués par groupe de revenu"/>
        <s v="Amérique"/>
        <s v="Amérique du Nord et centrale"/>
        <s v="Amérique du Sud"/>
        <s v="Asie"/>
        <s v="Moyen-Orient"/>
        <s v="Asie du Sud et centrale"/>
        <s v="Extrême-Orient"/>
        <s v="Océanie"/>
        <s v="PED, non spécifié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NICHOLS Aimee" refreshedDate="43867.717805671295" missingItemsLimit="0" createdVersion="3" refreshedVersion="6" recordCount="59492">
  <cacheSource type="external" connectionId="6"/>
  <cacheFields count="8">
    <cacheField name="Amount" numFmtId="0" sqlType="6">
      <sharedItems containsSemiMixedTypes="0" containsString="0" containsNumber="1" minValue="-1206.3399999999999" maxValue="13556844.1"/>
    </cacheField>
    <cacheField name="DonorCode" numFmtId="0" sqlType="5">
      <sharedItems containsString="0" containsBlank="1" containsNumber="1" containsInteger="1" minValue="1" maxValue="1313"/>
    </cacheField>
    <cacheField name="Part" numFmtId="0" sqlType="-6">
      <sharedItems containsSemiMixedTypes="0" containsString="0" containsNumber="1" containsInteger="1" minValue="1" maxValue="1" count="1">
        <n v="1"/>
      </sharedItems>
    </cacheField>
    <cacheField name="RecipientNameE" numFmtId="0" sqlType="12">
      <sharedItems count="163">
        <s v="Turkey"/>
        <s v="Kosovo"/>
        <s v="Serbia"/>
        <s v="Bosnia and Herzegovina"/>
        <s v="Montenegro"/>
        <s v="North Macedonia"/>
        <s v="Albania"/>
        <s v="Ukraine"/>
        <s v="Belarus"/>
        <s v="States Ex-Yugoslavia unspecified"/>
        <s v="Europe, regional"/>
        <s v="Moldova"/>
        <s v="Algeria"/>
        <s v="Libya"/>
        <s v="Morocco"/>
        <s v="Tunisia"/>
        <s v="Egypt"/>
        <s v="North of Sahara, regional"/>
        <s v="South Africa"/>
        <s v="Angola"/>
        <s v="Burundi"/>
        <s v="Cameroon"/>
        <s v="Cabo Verde"/>
        <s v="Central African Republic"/>
        <s v="Chad"/>
        <s v="Congo"/>
        <s v="Democratic Republic of the Congo"/>
        <s v="Benin"/>
        <s v="Ethiopia"/>
        <s v="Gabon"/>
        <s v="Gambia"/>
        <s v="Ghana"/>
        <s v="Guinea"/>
        <s v="Equatorial Guinea"/>
        <s v="Côte d'Ivoire"/>
        <s v="Kenya"/>
        <s v="Madagascar"/>
        <s v="Malawi"/>
        <s v="Mali"/>
        <s v="Mauritania"/>
        <s v="Mauritius"/>
        <s v="Mozambique"/>
        <s v="Niger"/>
        <s v="Nigeria"/>
        <s v="Zimbabwe"/>
        <s v="Rwanda"/>
        <s v="Sao Tome and Principe"/>
        <s v="Senegal"/>
        <s v="Sierra Leone"/>
        <s v="Somalia"/>
        <s v="Namibia"/>
        <s v="Sudan"/>
        <s v="South Sudan"/>
        <s v="Tanzania"/>
        <s v="Togo"/>
        <s v="Uganda"/>
        <s v="Burkina Faso"/>
        <s v="Zambia"/>
        <s v="South of Sahara, regional"/>
        <s v="Africa, regional"/>
        <s v="Costa Rica"/>
        <s v="Cuba"/>
        <s v="Dominican Republic"/>
        <s v="El Salvador"/>
        <s v="Guatemala"/>
        <s v="Haiti"/>
        <s v="Honduras"/>
        <s v="Mexico"/>
        <s v="Nicaragua"/>
        <s v="North &amp; Central America, regional"/>
        <s v="Argentina"/>
        <s v="Bolivia"/>
        <s v="Brazil"/>
        <s v="Chile"/>
        <s v="Colombia"/>
        <s v="Ecuador"/>
        <s v="Paraguay"/>
        <s v="Peru"/>
        <s v="Suriname"/>
        <s v="Venezuela"/>
        <s v="America, regional"/>
        <s v="Iran"/>
        <s v="Iraq"/>
        <s v="Jordan"/>
        <s v="West Bank and Gaza Strip"/>
        <s v="Lebanon"/>
        <s v="Syrian Arab Republic"/>
        <s v="Yemen"/>
        <s v="Middle East, regional"/>
        <s v="Armenia"/>
        <s v="Azerbaijan"/>
        <s v="Georgia"/>
        <s v="Kazakhstan"/>
        <s v="Kyrgyzstan"/>
        <s v="Tajikistan"/>
        <s v="Turkmenistan"/>
        <s v="Uzbekistan"/>
        <s v="Central Asia, regional"/>
        <s v="Afghanistan"/>
        <s v="Bhutan"/>
        <s v="Myanmar"/>
        <s v="Sri Lanka"/>
        <s v="India"/>
        <s v="Maldives"/>
        <s v="Nepal"/>
        <s v="Pakistan"/>
        <s v="Bangladesh"/>
        <s v="South Asia, regional"/>
        <s v="South &amp; Central Asia, regional"/>
        <s v="Cambodia"/>
        <s v="China (People's Republic of)"/>
        <s v="Indonesia"/>
        <s v="Lao People's Democratic Republic"/>
        <s v="Malaysia"/>
        <s v="Mongolia"/>
        <s v="Philippines"/>
        <s v="Thailand"/>
        <s v="Viet Nam"/>
        <s v="Asia, regional"/>
        <s v="Papua New Guinea"/>
        <s v="Developing countries, unspecified"/>
        <s v="Botswana"/>
        <s v="Guinea-Bissau"/>
        <s v="Liberia"/>
        <s v="Seychelles"/>
        <s v="Jamaica"/>
        <s v="West Indies, regional"/>
        <s v="Uruguay"/>
        <s v="South America, regional"/>
        <s v="Far East Asia, regional"/>
        <s v="Comoros"/>
        <s v="Lesotho"/>
        <s v="Eritrea"/>
        <s v="Djibouti"/>
        <s v="Eswatini"/>
        <s v="Panama"/>
        <s v="Antigua and Barbuda"/>
        <s v="Dominica"/>
        <s v="Grenada"/>
        <s v="Saint Lucia"/>
        <s v="Saint Vincent and the Grenadines"/>
        <s v="Guyana"/>
        <s v="Democratic People's Republic of Korea"/>
        <s v="Timor-Leste"/>
        <s v="Cook Islands"/>
        <s v="Fiji"/>
        <s v="Vanuatu"/>
        <s v="Solomon Islands"/>
        <s v="Tonga"/>
        <s v="Wallis and Futuna"/>
        <s v="Samoa"/>
        <s v="Oceania, regional"/>
        <s v="Belize"/>
        <s v="Micronesia"/>
        <s v="Palau"/>
        <s v="Tuvalu"/>
        <s v="Kiribati"/>
        <s v="Marshall Islands"/>
        <s v="Saint Helena"/>
        <s v="Montserrat"/>
        <s v="Nauru"/>
        <s v="Niue"/>
        <s v="Tokelau"/>
      </sharedItems>
    </cacheField>
    <cacheField name="RecipientCode" numFmtId="0" sqlType="5">
      <sharedItems containsSemiMixedTypes="0" containsString="0" containsNumber="1" containsInteger="1" minValue="55" maxValue="998"/>
    </cacheField>
    <cacheField name="Series" numFmtId="0" sqlType="5">
      <sharedItems containsSemiMixedTypes="0" containsString="0" containsNumber="1" containsInteger="1" minValue="206" maxValue="559" count="4">
        <n v="206"/>
        <n v="501"/>
        <n v="509"/>
        <n v="559"/>
      </sharedItems>
    </cacheField>
    <cacheField name="Year" numFmtId="0" sqlType="5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DisplayNameE" numFmtId="0" sqlType="12">
      <sharedItems count="14">
        <s v="Europe"/>
        <s v="Africa"/>
        <s v="North of Sahara"/>
        <s v="South of Sahara"/>
        <s v="Part I unallocated by income"/>
        <s v="America"/>
        <s v="North &amp; Central America"/>
        <s v="South America"/>
        <s v="Asia"/>
        <s v="Middle East"/>
        <s v="South &amp; Central Asia"/>
        <s v="Far East Asia"/>
        <s v="Oceania"/>
        <s v="Developing countries, unspecifi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NICHOLS Aimee" refreshedDate="43867.719291319445" missingItemsLimit="0" createdVersion="3" refreshedVersion="6" recordCount="31973">
  <cacheSource type="external" connectionId="3"/>
  <cacheFields count="10">
    <cacheField name="Amount" numFmtId="0" sqlType="6">
      <sharedItems containsSemiMixedTypes="0" containsString="0" containsNumber="1" minValue="-1206.3399999999999" maxValue="13556844.1"/>
    </cacheField>
    <cacheField name="DonorCode" numFmtId="0" sqlType="5">
      <sharedItems containsString="0" containsBlank="1" containsNumber="1" containsInteger="1" minValue="1" maxValue="1313"/>
    </cacheField>
    <cacheField name="Part" numFmtId="0" sqlType="-6">
      <sharedItems containsSemiMixedTypes="0" containsString="0" containsNumber="1" containsInteger="1" minValue="1" maxValue="1" count="1">
        <n v="1"/>
      </sharedItems>
    </cacheField>
    <cacheField name="RecipientNameE" numFmtId="0" sqlType="12">
      <sharedItems/>
    </cacheField>
    <cacheField name="RecipientCode" numFmtId="0" sqlType="5">
      <sharedItems containsSemiMixedTypes="0" containsString="0" containsNumber="1" containsInteger="1" minValue="55" maxValue="998"/>
    </cacheField>
    <cacheField name="Series" numFmtId="0" sqlType="5">
      <sharedItems containsSemiMixedTypes="0" containsString="0" containsNumber="1" containsInteger="1" minValue="206" maxValue="559" count="4">
        <n v="206"/>
        <n v="501"/>
        <n v="509"/>
        <n v="559"/>
      </sharedItems>
    </cacheField>
    <cacheField name="Year" numFmtId="0" sqlType="5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DisplayNameF" numFmtId="0" sqlType="12">
      <sharedItems count="6">
        <s v="PRITS"/>
        <s v="PRITI"/>
        <s v="Partie I non alloués par groupe de revenu"/>
        <s v="PMA"/>
        <s v="Autres PFR"/>
        <s v="PDPA"/>
      </sharedItems>
    </cacheField>
    <cacheField name="GroupID" numFmtId="0" sqlType="5">
      <sharedItems containsSemiMixedTypes="0" containsString="0" containsNumber="1" containsInteger="1" minValue="10016" maxValue="10025" count="6">
        <n v="10019"/>
        <n v="10018"/>
        <n v="10024"/>
        <n v="10016"/>
        <n v="10017"/>
        <n v="10025"/>
      </sharedItems>
    </cacheField>
    <cacheField name="DisplayNameE" numFmtId="0" sqlType="12">
      <sharedItems count="6">
        <s v="UMICs"/>
        <s v="LMICs"/>
        <s v="Part I unallocated by income"/>
        <s v="LDCs"/>
        <s v="Other LICs"/>
        <s v="MADC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3" cacheId="44" dataOnRows="1" applyNumberFormats="0" applyBorderFormats="0" applyFontFormats="0" applyPatternFormats="0" applyAlignmentFormats="0" applyWidthHeightFormats="1" dataCaption="Data" updatedVersion="6" minRefreshableVersion="3" showMemberPropertyTips="0" colGrandTotals="0" itemPrintTitles="1" createdVersion="3" indent="0" compact="0" compactData="0" gridDropZones="1" fieldListSortAscending="1">
  <location ref="B195:J204" firstHeaderRow="1" firstDataRow="3" firstDataCol="1" rowPageCount="1" colPageCount="1"/>
  <pivotFields count="10">
    <pivotField dataField="1"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 defaultSubtotal="0"/>
    <pivotField compact="0" outline="0" subtotalTop="0" showAll="0" includeNewItemsInFilter="1"/>
    <pivotField axis="axisCol" compact="0" outline="0" subtotalTop="0" showAll="0" includeNewItemsInFilter="1" defaultSubtotal="0">
      <items count="4">
        <item x="0"/>
        <item x="1"/>
        <item x="2"/>
        <item x="3"/>
      </items>
    </pivotField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6">
        <item x="3"/>
        <item x="4"/>
        <item x="1"/>
        <item x="0"/>
        <item x="2"/>
        <item x="5"/>
      </items>
    </pivotField>
  </pivotFields>
  <rowFields count="1">
    <field x="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5"/>
    <field x="6"/>
  </colFields>
  <colItems count="8">
    <i>
      <x/>
      <x/>
    </i>
    <i r="1">
      <x v="1"/>
    </i>
    <i r="1">
      <x v="2"/>
    </i>
    <i r="1">
      <x v="3"/>
    </i>
    <i r="1">
      <x v="4"/>
    </i>
    <i>
      <x v="1"/>
      <x v="4"/>
    </i>
    <i>
      <x v="2"/>
      <x v="4"/>
    </i>
    <i>
      <x v="3"/>
      <x v="4"/>
    </i>
  </colItems>
  <pageFields count="1">
    <pageField fld="2" item="0" hier="0"/>
  </pageFields>
  <dataFields count="1">
    <dataField name="Sum of amount" fld="0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3" dataOnRows="1" applyNumberFormats="0" applyBorderFormats="0" applyFontFormats="0" applyPatternFormats="0" applyAlignmentFormats="0" applyWidthHeightFormats="1" dataCaption="Data" updatedVersion="6" minRefreshableVersion="3" showMemberPropertyTips="0" colGrandTotals="0" itemPrintTitles="1" createdVersion="3" indent="0" compact="0" compactData="0" gridDropZones="1" fieldListSortAscending="1">
  <location ref="A3:J180" firstHeaderRow="1" firstDataRow="3" firstDataCol="2" rowPageCount="1" colPageCount="1"/>
  <pivotFields count="8">
    <pivotField dataField="1"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 defaultSubtotal="0">
      <items count="163">
        <item x="98"/>
        <item x="59"/>
        <item x="6"/>
        <item x="12"/>
        <item x="80"/>
        <item x="19"/>
        <item x="136"/>
        <item x="70"/>
        <item x="89"/>
        <item x="118"/>
        <item x="90"/>
        <item x="106"/>
        <item x="8"/>
        <item x="152"/>
        <item x="27"/>
        <item x="99"/>
        <item x="71"/>
        <item x="121"/>
        <item x="72"/>
        <item x="56"/>
        <item x="20"/>
        <item x="109"/>
        <item x="22"/>
        <item x="21"/>
        <item x="23"/>
        <item x="24"/>
        <item x="73"/>
        <item x="74"/>
        <item x="130"/>
        <item x="144"/>
        <item x="60"/>
        <item x="3"/>
        <item x="61"/>
        <item x="25"/>
        <item x="34"/>
        <item x="26"/>
        <item x="133"/>
        <item x="137"/>
        <item x="62"/>
        <item x="75"/>
        <item x="16"/>
        <item x="63"/>
        <item x="33"/>
        <item x="132"/>
        <item x="134"/>
        <item x="28"/>
        <item x="145"/>
        <item x="29"/>
        <item x="30"/>
        <item x="91"/>
        <item x="31"/>
        <item x="138"/>
        <item x="64"/>
        <item x="32"/>
        <item x="122"/>
        <item x="141"/>
        <item x="65"/>
        <item x="66"/>
        <item x="102"/>
        <item x="110"/>
        <item x="142"/>
        <item x="111"/>
        <item x="81"/>
        <item x="82"/>
        <item x="125"/>
        <item x="83"/>
        <item x="92"/>
        <item x="35"/>
        <item x="156"/>
        <item x="85"/>
        <item x="131"/>
        <item x="123"/>
        <item x="13"/>
        <item x="36"/>
        <item x="37"/>
        <item x="112"/>
        <item x="113"/>
        <item x="93"/>
        <item x="103"/>
        <item x="38"/>
        <item x="157"/>
        <item x="39"/>
        <item x="40"/>
        <item x="67"/>
        <item x="1"/>
        <item x="11"/>
        <item x="114"/>
        <item x="4"/>
        <item x="159"/>
        <item x="14"/>
        <item x="41"/>
        <item x="100"/>
        <item x="50"/>
        <item x="153"/>
        <item x="160"/>
        <item x="104"/>
        <item x="68"/>
        <item x="42"/>
        <item x="43"/>
        <item x="161"/>
        <item x="105"/>
        <item x="154"/>
        <item x="135"/>
        <item x="119"/>
        <item x="76"/>
        <item x="77"/>
        <item x="115"/>
        <item x="45"/>
        <item x="150"/>
        <item x="158"/>
        <item x="46"/>
        <item x="47"/>
        <item x="5"/>
        <item x="2"/>
        <item x="124"/>
        <item x="48"/>
        <item x="147"/>
        <item x="49"/>
        <item x="18"/>
        <item x="101"/>
        <item x="52"/>
        <item x="51"/>
        <item x="78"/>
        <item x="94"/>
        <item x="53"/>
        <item x="116"/>
        <item x="143"/>
        <item x="54"/>
        <item x="162"/>
        <item x="148"/>
        <item x="139"/>
        <item x="140"/>
        <item x="15"/>
        <item x="0"/>
        <item x="95"/>
        <item x="155"/>
        <item x="55"/>
        <item x="7"/>
        <item x="127"/>
        <item x="96"/>
        <item x="146"/>
        <item x="79"/>
        <item x="86"/>
        <item x="84"/>
        <item x="87"/>
        <item x="57"/>
        <item x="44"/>
        <item x="17"/>
        <item x="58"/>
        <item x="126"/>
        <item x="69"/>
        <item x="128"/>
        <item x="88"/>
        <item x="97"/>
        <item x="107"/>
        <item x="108"/>
        <item x="117"/>
        <item x="129"/>
        <item x="9"/>
        <item x="10"/>
        <item x="149"/>
        <item x="151"/>
        <item x="120"/>
      </items>
    </pivotField>
    <pivotField compact="0" outline="0" subtotalTop="0" showAll="0" includeNewItemsInFilter="1"/>
    <pivotField axis="axisCol" compact="0" outline="0" subtotalTop="0" showAll="0" includeNewItemsInFilter="1" defaultSubtotal="0">
      <items count="4">
        <item x="0"/>
        <item x="1"/>
        <item x="2"/>
        <item x="3"/>
      </items>
    </pivotField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15">
        <item h="1" x="1"/>
        <item h="1" x="5"/>
        <item h="1" x="8"/>
        <item x="2"/>
        <item x="3"/>
        <item x="6"/>
        <item x="7"/>
        <item x="9"/>
        <item x="10"/>
        <item x="11"/>
        <item x="0"/>
        <item x="12"/>
        <item x="4"/>
        <item x="13"/>
        <item t="default"/>
      </items>
    </pivotField>
  </pivotFields>
  <rowFields count="2">
    <field x="7"/>
    <field x="3"/>
  </rowFields>
  <rowItems count="175">
    <i>
      <x v="3"/>
      <x v="3"/>
    </i>
    <i r="1">
      <x v="40"/>
    </i>
    <i r="1">
      <x v="72"/>
    </i>
    <i r="1">
      <x v="89"/>
    </i>
    <i r="1">
      <x v="132"/>
    </i>
    <i r="1">
      <x v="147"/>
    </i>
    <i t="default">
      <x v="3"/>
    </i>
    <i>
      <x v="4"/>
      <x v="5"/>
    </i>
    <i r="1">
      <x v="14"/>
    </i>
    <i r="1">
      <x v="17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8"/>
    </i>
    <i r="1">
      <x v="33"/>
    </i>
    <i r="1">
      <x v="34"/>
    </i>
    <i r="1">
      <x v="35"/>
    </i>
    <i r="1">
      <x v="36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50"/>
    </i>
    <i r="1">
      <x v="53"/>
    </i>
    <i r="1">
      <x v="54"/>
    </i>
    <i r="1">
      <x v="67"/>
    </i>
    <i r="1">
      <x v="70"/>
    </i>
    <i r="1">
      <x v="71"/>
    </i>
    <i r="1">
      <x v="73"/>
    </i>
    <i r="1">
      <x v="74"/>
    </i>
    <i r="1">
      <x v="79"/>
    </i>
    <i r="1">
      <x v="81"/>
    </i>
    <i r="1">
      <x v="82"/>
    </i>
    <i r="1">
      <x v="90"/>
    </i>
    <i r="1">
      <x v="92"/>
    </i>
    <i r="1">
      <x v="97"/>
    </i>
    <i r="1">
      <x v="98"/>
    </i>
    <i r="1">
      <x v="107"/>
    </i>
    <i r="1">
      <x v="109"/>
    </i>
    <i r="1">
      <x v="110"/>
    </i>
    <i r="1">
      <x v="111"/>
    </i>
    <i r="1">
      <x v="114"/>
    </i>
    <i r="1">
      <x v="115"/>
    </i>
    <i r="1">
      <x v="117"/>
    </i>
    <i r="1">
      <x v="118"/>
    </i>
    <i r="1">
      <x v="120"/>
    </i>
    <i r="1">
      <x v="121"/>
    </i>
    <i r="1">
      <x v="124"/>
    </i>
    <i r="1">
      <x v="127"/>
    </i>
    <i r="1">
      <x v="136"/>
    </i>
    <i r="1">
      <x v="145"/>
    </i>
    <i r="1">
      <x v="146"/>
    </i>
    <i r="1">
      <x v="148"/>
    </i>
    <i t="default">
      <x v="4"/>
    </i>
    <i>
      <x v="5"/>
      <x v="6"/>
    </i>
    <i r="1">
      <x v="13"/>
    </i>
    <i r="1">
      <x v="30"/>
    </i>
    <i r="1">
      <x v="32"/>
    </i>
    <i r="1">
      <x v="37"/>
    </i>
    <i r="1">
      <x v="38"/>
    </i>
    <i r="1">
      <x v="41"/>
    </i>
    <i r="1">
      <x v="51"/>
    </i>
    <i r="1">
      <x v="52"/>
    </i>
    <i r="1">
      <x v="56"/>
    </i>
    <i r="1">
      <x v="57"/>
    </i>
    <i r="1">
      <x v="64"/>
    </i>
    <i r="1">
      <x v="83"/>
    </i>
    <i r="1">
      <x v="88"/>
    </i>
    <i r="1">
      <x v="96"/>
    </i>
    <i r="1">
      <x v="102"/>
    </i>
    <i r="1">
      <x v="130"/>
    </i>
    <i r="1">
      <x v="131"/>
    </i>
    <i r="1">
      <x v="149"/>
    </i>
    <i r="1">
      <x v="150"/>
    </i>
    <i t="default">
      <x v="5"/>
    </i>
    <i>
      <x v="6"/>
      <x v="7"/>
    </i>
    <i r="1">
      <x v="16"/>
    </i>
    <i r="1">
      <x v="18"/>
    </i>
    <i r="1">
      <x v="26"/>
    </i>
    <i r="1">
      <x v="27"/>
    </i>
    <i r="1">
      <x v="39"/>
    </i>
    <i r="1">
      <x v="55"/>
    </i>
    <i r="1">
      <x v="104"/>
    </i>
    <i r="1">
      <x v="105"/>
    </i>
    <i r="1">
      <x v="122"/>
    </i>
    <i r="1">
      <x v="138"/>
    </i>
    <i r="1">
      <x v="141"/>
    </i>
    <i r="1">
      <x v="151"/>
    </i>
    <i t="default">
      <x v="6"/>
    </i>
    <i>
      <x v="7"/>
      <x v="62"/>
    </i>
    <i r="1">
      <x v="63"/>
    </i>
    <i r="1">
      <x v="65"/>
    </i>
    <i r="1">
      <x v="69"/>
    </i>
    <i r="1">
      <x v="142"/>
    </i>
    <i r="1">
      <x v="143"/>
    </i>
    <i r="1">
      <x v="144"/>
    </i>
    <i r="1">
      <x v="152"/>
    </i>
    <i t="default">
      <x v="7"/>
    </i>
    <i>
      <x v="8"/>
      <x/>
    </i>
    <i r="1">
      <x v="8"/>
    </i>
    <i r="1">
      <x v="10"/>
    </i>
    <i r="1">
      <x v="11"/>
    </i>
    <i r="1">
      <x v="15"/>
    </i>
    <i r="1">
      <x v="49"/>
    </i>
    <i r="1">
      <x v="58"/>
    </i>
    <i r="1">
      <x v="66"/>
    </i>
    <i r="1">
      <x v="77"/>
    </i>
    <i r="1">
      <x v="78"/>
    </i>
    <i r="1">
      <x v="91"/>
    </i>
    <i r="1">
      <x v="95"/>
    </i>
    <i r="1">
      <x v="100"/>
    </i>
    <i r="1">
      <x v="119"/>
    </i>
    <i r="1">
      <x v="123"/>
    </i>
    <i r="1">
      <x v="134"/>
    </i>
    <i r="1">
      <x v="139"/>
    </i>
    <i r="1">
      <x v="153"/>
    </i>
    <i r="1">
      <x v="154"/>
    </i>
    <i r="1">
      <x v="155"/>
    </i>
    <i t="default">
      <x v="8"/>
    </i>
    <i>
      <x v="9"/>
      <x v="21"/>
    </i>
    <i r="1">
      <x v="59"/>
    </i>
    <i r="1">
      <x v="60"/>
    </i>
    <i r="1">
      <x v="61"/>
    </i>
    <i r="1">
      <x v="75"/>
    </i>
    <i r="1">
      <x v="76"/>
    </i>
    <i r="1">
      <x v="86"/>
    </i>
    <i r="1">
      <x v="106"/>
    </i>
    <i r="1">
      <x v="125"/>
    </i>
    <i r="1">
      <x v="126"/>
    </i>
    <i r="1">
      <x v="156"/>
    </i>
    <i r="1">
      <x v="157"/>
    </i>
    <i t="default">
      <x v="9"/>
    </i>
    <i>
      <x v="10"/>
      <x v="2"/>
    </i>
    <i r="1">
      <x v="12"/>
    </i>
    <i r="1">
      <x v="31"/>
    </i>
    <i r="1">
      <x v="84"/>
    </i>
    <i r="1">
      <x v="85"/>
    </i>
    <i r="1">
      <x v="87"/>
    </i>
    <i r="1">
      <x v="112"/>
    </i>
    <i r="1">
      <x v="113"/>
    </i>
    <i r="1">
      <x v="133"/>
    </i>
    <i r="1">
      <x v="137"/>
    </i>
    <i r="1">
      <x v="158"/>
    </i>
    <i r="1">
      <x v="159"/>
    </i>
    <i t="default">
      <x v="10"/>
    </i>
    <i>
      <x v="11"/>
      <x v="29"/>
    </i>
    <i r="1">
      <x v="46"/>
    </i>
    <i r="1">
      <x v="68"/>
    </i>
    <i r="1">
      <x v="80"/>
    </i>
    <i r="1">
      <x v="93"/>
    </i>
    <i r="1">
      <x v="94"/>
    </i>
    <i r="1">
      <x v="99"/>
    </i>
    <i r="1">
      <x v="101"/>
    </i>
    <i r="1">
      <x v="103"/>
    </i>
    <i r="1">
      <x v="108"/>
    </i>
    <i r="1">
      <x v="116"/>
    </i>
    <i r="1">
      <x v="128"/>
    </i>
    <i r="1">
      <x v="129"/>
    </i>
    <i r="1">
      <x v="135"/>
    </i>
    <i r="1">
      <x v="140"/>
    </i>
    <i r="1">
      <x v="160"/>
    </i>
    <i r="1">
      <x v="161"/>
    </i>
    <i t="default">
      <x v="11"/>
    </i>
    <i>
      <x v="12"/>
      <x v="1"/>
    </i>
    <i r="1">
      <x v="4"/>
    </i>
    <i r="1">
      <x v="9"/>
    </i>
    <i t="default">
      <x v="12"/>
    </i>
    <i>
      <x v="13"/>
      <x v="162"/>
    </i>
    <i t="default">
      <x v="13"/>
    </i>
    <i t="grand">
      <x/>
    </i>
  </rowItems>
  <colFields count="2">
    <field x="5"/>
    <field x="6"/>
  </colFields>
  <colItems count="8">
    <i>
      <x/>
      <x/>
    </i>
    <i r="1">
      <x v="1"/>
    </i>
    <i r="1">
      <x v="2"/>
    </i>
    <i r="1">
      <x v="3"/>
    </i>
    <i r="1">
      <x v="4"/>
    </i>
    <i>
      <x v="1"/>
      <x v="4"/>
    </i>
    <i>
      <x v="2"/>
      <x v="4"/>
    </i>
    <i>
      <x v="3"/>
      <x v="4"/>
    </i>
  </colItems>
  <pageFields count="1">
    <pageField fld="2" item="0" hier="0"/>
  </pageFields>
  <dataFields count="1">
    <dataField name="Sum of amount" fld="0" baseField="0" baseItem="0" numFmtId="3"/>
  </dataFields>
  <formats count="1">
    <format dxfId="1">
      <pivotArea dataOnly="0" labelOnly="1" outline="0" fieldPosition="0">
        <references count="2">
          <reference field="3" count="1">
            <x v="112"/>
          </reference>
          <reference field="7" count="1" selected="0">
            <x v="1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42" dataOnRows="1" applyNumberFormats="0" applyBorderFormats="0" applyFontFormats="0" applyPatternFormats="0" applyAlignmentFormats="0" applyWidthHeightFormats="1" dataCaption="Data" updatedVersion="6" minRefreshableVersion="3" showMemberPropertyTips="0" colGrandTotals="0" itemPrintTitles="1" createdVersion="3" indent="0" compact="0" compactData="0" gridDropZones="1" fieldListSortAscending="1">
  <location ref="A3:J180" firstHeaderRow="1" firstDataRow="3" firstDataCol="2" rowPageCount="1" colPageCount="1"/>
  <pivotFields count="8">
    <pivotField dataField="1"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 defaultSubtotal="0">
      <items count="163">
        <item x="98"/>
        <item x="18"/>
        <item x="59"/>
        <item x="6"/>
        <item x="12"/>
        <item x="80"/>
        <item x="19"/>
        <item x="70"/>
        <item x="89"/>
        <item x="118"/>
        <item x="90"/>
        <item x="106"/>
        <item x="136"/>
        <item x="8"/>
        <item x="152"/>
        <item x="27"/>
        <item x="99"/>
        <item x="71"/>
        <item x="3"/>
        <item x="121"/>
        <item x="72"/>
        <item x="56"/>
        <item x="20"/>
        <item x="109"/>
        <item x="22"/>
        <item x="21"/>
        <item x="73"/>
        <item x="74"/>
        <item x="130"/>
        <item x="60"/>
        <item x="25"/>
        <item x="34"/>
        <item x="61"/>
        <item x="133"/>
        <item x="137"/>
        <item x="16"/>
        <item x="63"/>
        <item x="75"/>
        <item x="132"/>
        <item x="134"/>
        <item x="28"/>
        <item x="145"/>
        <item x="29"/>
        <item x="30"/>
        <item x="91"/>
        <item x="31"/>
        <item x="138"/>
        <item x="64"/>
        <item x="32"/>
        <item x="33"/>
        <item x="122"/>
        <item x="141"/>
        <item x="65"/>
        <item x="66"/>
        <item x="102"/>
        <item x="110"/>
        <item x="111"/>
        <item x="84"/>
        <item x="81"/>
        <item x="125"/>
        <item x="82"/>
        <item x="83"/>
        <item x="92"/>
        <item x="35"/>
        <item x="144"/>
        <item x="157"/>
        <item x="147"/>
        <item x="156"/>
        <item x="131"/>
        <item x="85"/>
        <item x="13"/>
        <item x="1"/>
        <item x="123"/>
        <item x="36"/>
        <item x="113"/>
        <item x="37"/>
        <item x="93"/>
        <item x="103"/>
        <item x="38"/>
        <item x="14"/>
        <item x="40"/>
        <item x="39"/>
        <item x="67"/>
        <item x="5"/>
        <item x="11"/>
        <item x="114"/>
        <item x="4"/>
        <item x="159"/>
        <item x="41"/>
        <item x="100"/>
        <item x="50"/>
        <item x="153"/>
        <item x="160"/>
        <item x="104"/>
        <item x="68"/>
        <item x="42"/>
        <item x="161"/>
        <item x="15"/>
        <item x="17"/>
        <item x="43"/>
        <item x="55"/>
        <item x="96"/>
        <item x="105"/>
        <item x="135"/>
        <item x="76"/>
        <item x="77"/>
        <item x="115"/>
        <item x="23"/>
        <item x="26"/>
        <item x="45"/>
        <item x="154"/>
        <item x="119"/>
        <item x="150"/>
        <item x="158"/>
        <item x="46"/>
        <item x="47"/>
        <item x="2"/>
        <item x="124"/>
        <item x="48"/>
        <item x="49"/>
        <item x="51"/>
        <item x="101"/>
        <item x="52"/>
        <item x="78"/>
        <item x="94"/>
        <item x="53"/>
        <item x="24"/>
        <item x="112"/>
        <item x="142"/>
        <item x="116"/>
        <item x="143"/>
        <item x="54"/>
        <item x="162"/>
        <item x="148"/>
        <item x="95"/>
        <item x="0"/>
        <item x="155"/>
        <item x="7"/>
        <item x="127"/>
        <item x="146"/>
        <item x="79"/>
        <item x="86"/>
        <item x="87"/>
        <item x="57"/>
        <item x="44"/>
        <item x="62"/>
        <item x="139"/>
        <item x="140"/>
        <item x="117"/>
        <item x="149"/>
        <item x="126"/>
        <item x="69"/>
        <item x="128"/>
        <item x="88"/>
        <item x="97"/>
        <item x="107"/>
        <item x="108"/>
        <item x="58"/>
        <item x="129"/>
        <item x="9"/>
        <item x="10"/>
        <item x="151"/>
        <item x="120"/>
      </items>
    </pivotField>
    <pivotField compact="0" outline="0" subtotalTop="0" showAll="0" includeNewItemsInFilter="1"/>
    <pivotField axis="axisCol" compact="0" outline="0" subtotalTop="0" showAll="0" includeNewItemsInFilter="1" defaultSubtotal="0">
      <items count="4">
        <item x="0"/>
        <item x="1"/>
        <item x="2"/>
        <item x="3"/>
      </items>
    </pivotField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16">
        <item h="1" x="2"/>
        <item h="1" x="6"/>
        <item x="3"/>
        <item x="4"/>
        <item x="7"/>
        <item x="8"/>
        <item h="1" x="9"/>
        <item x="10"/>
        <item x="11"/>
        <item x="12"/>
        <item x="0"/>
        <item x="13"/>
        <item x="5"/>
        <item x="14"/>
        <item h="1" x="1"/>
        <item t="default"/>
      </items>
    </pivotField>
  </pivotFields>
  <rowFields count="2">
    <field x="7"/>
    <field x="3"/>
  </rowFields>
  <rowItems count="175">
    <i>
      <x v="2"/>
      <x v="4"/>
    </i>
    <i r="1">
      <x v="35"/>
    </i>
    <i r="1">
      <x v="70"/>
    </i>
    <i r="1">
      <x v="79"/>
    </i>
    <i r="1">
      <x v="97"/>
    </i>
    <i r="1">
      <x v="98"/>
    </i>
    <i t="default">
      <x v="2"/>
    </i>
    <i>
      <x v="3"/>
      <x v="1"/>
    </i>
    <i r="1">
      <x v="6"/>
    </i>
    <i r="1">
      <x v="15"/>
    </i>
    <i r="1">
      <x v="19"/>
    </i>
    <i r="1">
      <x v="21"/>
    </i>
    <i r="1">
      <x v="22"/>
    </i>
    <i r="1">
      <x v="24"/>
    </i>
    <i r="1">
      <x v="25"/>
    </i>
    <i r="1">
      <x v="28"/>
    </i>
    <i r="1">
      <x v="30"/>
    </i>
    <i r="1">
      <x v="31"/>
    </i>
    <i r="1">
      <x v="33"/>
    </i>
    <i r="1">
      <x v="38"/>
    </i>
    <i r="1">
      <x v="39"/>
    </i>
    <i r="1">
      <x v="40"/>
    </i>
    <i r="1">
      <x v="42"/>
    </i>
    <i r="1">
      <x v="43"/>
    </i>
    <i r="1">
      <x v="45"/>
    </i>
    <i r="1">
      <x v="48"/>
    </i>
    <i r="1">
      <x v="49"/>
    </i>
    <i r="1">
      <x v="50"/>
    </i>
    <i r="1">
      <x v="63"/>
    </i>
    <i r="1">
      <x v="68"/>
    </i>
    <i r="1">
      <x v="72"/>
    </i>
    <i r="1">
      <x v="73"/>
    </i>
    <i r="1">
      <x v="75"/>
    </i>
    <i r="1">
      <x v="78"/>
    </i>
    <i r="1">
      <x v="80"/>
    </i>
    <i r="1">
      <x v="81"/>
    </i>
    <i r="1">
      <x v="88"/>
    </i>
    <i r="1">
      <x v="90"/>
    </i>
    <i r="1">
      <x v="95"/>
    </i>
    <i r="1">
      <x v="99"/>
    </i>
    <i r="1">
      <x v="100"/>
    </i>
    <i r="1">
      <x v="107"/>
    </i>
    <i r="1">
      <x v="108"/>
    </i>
    <i r="1">
      <x v="109"/>
    </i>
    <i r="1">
      <x v="113"/>
    </i>
    <i r="1">
      <x v="114"/>
    </i>
    <i r="1">
      <x v="115"/>
    </i>
    <i r="1">
      <x v="117"/>
    </i>
    <i r="1">
      <x v="118"/>
    </i>
    <i r="1">
      <x v="119"/>
    </i>
    <i r="1">
      <x v="120"/>
    </i>
    <i r="1">
      <x v="122"/>
    </i>
    <i r="1">
      <x v="125"/>
    </i>
    <i r="1">
      <x v="126"/>
    </i>
    <i r="1">
      <x v="131"/>
    </i>
    <i r="1">
      <x v="143"/>
    </i>
    <i r="1">
      <x v="144"/>
    </i>
    <i r="1">
      <x v="157"/>
    </i>
    <i t="default">
      <x v="3"/>
    </i>
    <i>
      <x v="4"/>
      <x v="12"/>
    </i>
    <i r="1">
      <x v="14"/>
    </i>
    <i r="1">
      <x v="29"/>
    </i>
    <i r="1">
      <x v="32"/>
    </i>
    <i r="1">
      <x v="34"/>
    </i>
    <i r="1">
      <x v="36"/>
    </i>
    <i r="1">
      <x v="46"/>
    </i>
    <i r="1">
      <x v="47"/>
    </i>
    <i r="1">
      <x v="52"/>
    </i>
    <i r="1">
      <x v="53"/>
    </i>
    <i r="1">
      <x v="59"/>
    </i>
    <i r="1">
      <x v="82"/>
    </i>
    <i r="1">
      <x v="87"/>
    </i>
    <i r="1">
      <x v="94"/>
    </i>
    <i r="1">
      <x v="103"/>
    </i>
    <i r="1">
      <x v="145"/>
    </i>
    <i r="1">
      <x v="146"/>
    </i>
    <i r="1">
      <x v="147"/>
    </i>
    <i r="1">
      <x v="150"/>
    </i>
    <i r="1">
      <x v="151"/>
    </i>
    <i t="default">
      <x v="4"/>
    </i>
    <i>
      <x v="5"/>
      <x v="7"/>
    </i>
    <i r="1">
      <x v="17"/>
    </i>
    <i r="1">
      <x v="20"/>
    </i>
    <i r="1">
      <x v="26"/>
    </i>
    <i r="1">
      <x v="27"/>
    </i>
    <i r="1">
      <x v="37"/>
    </i>
    <i r="1">
      <x v="51"/>
    </i>
    <i r="1">
      <x v="104"/>
    </i>
    <i r="1">
      <x v="105"/>
    </i>
    <i r="1">
      <x v="123"/>
    </i>
    <i r="1">
      <x v="138"/>
    </i>
    <i r="1">
      <x v="140"/>
    </i>
    <i r="1">
      <x v="152"/>
    </i>
    <i t="default">
      <x v="5"/>
    </i>
    <i>
      <x v="7"/>
      <x v="57"/>
    </i>
    <i r="1">
      <x v="58"/>
    </i>
    <i r="1">
      <x v="60"/>
    </i>
    <i r="1">
      <x v="61"/>
    </i>
    <i r="1">
      <x v="69"/>
    </i>
    <i r="1">
      <x v="141"/>
    </i>
    <i r="1">
      <x v="142"/>
    </i>
    <i r="1">
      <x v="153"/>
    </i>
    <i t="default">
      <x v="7"/>
    </i>
    <i>
      <x v="8"/>
      <x/>
    </i>
    <i r="1">
      <x v="8"/>
    </i>
    <i r="1">
      <x v="10"/>
    </i>
    <i r="1">
      <x v="11"/>
    </i>
    <i r="1">
      <x v="16"/>
    </i>
    <i r="1">
      <x v="44"/>
    </i>
    <i r="1">
      <x v="54"/>
    </i>
    <i r="1">
      <x v="62"/>
    </i>
    <i r="1">
      <x v="76"/>
    </i>
    <i r="1">
      <x v="77"/>
    </i>
    <i r="1">
      <x v="89"/>
    </i>
    <i r="1">
      <x v="93"/>
    </i>
    <i r="1">
      <x v="101"/>
    </i>
    <i r="1">
      <x v="102"/>
    </i>
    <i r="1">
      <x v="121"/>
    </i>
    <i r="1">
      <x v="124"/>
    </i>
    <i r="1">
      <x v="134"/>
    </i>
    <i r="1">
      <x v="154"/>
    </i>
    <i r="1">
      <x v="155"/>
    </i>
    <i r="1">
      <x v="156"/>
    </i>
    <i t="default">
      <x v="8"/>
    </i>
    <i>
      <x v="9"/>
      <x v="23"/>
    </i>
    <i r="1">
      <x v="55"/>
    </i>
    <i r="1">
      <x v="56"/>
    </i>
    <i r="1">
      <x v="74"/>
    </i>
    <i r="1">
      <x v="85"/>
    </i>
    <i r="1">
      <x v="106"/>
    </i>
    <i r="1">
      <x v="127"/>
    </i>
    <i r="1">
      <x v="128"/>
    </i>
    <i r="1">
      <x v="129"/>
    </i>
    <i r="1">
      <x v="130"/>
    </i>
    <i r="1">
      <x v="148"/>
    </i>
    <i r="1">
      <x v="158"/>
    </i>
    <i t="default">
      <x v="9"/>
    </i>
    <i>
      <x v="10"/>
      <x v="3"/>
    </i>
    <i r="1">
      <x v="13"/>
    </i>
    <i r="1">
      <x v="18"/>
    </i>
    <i r="1">
      <x v="71"/>
    </i>
    <i r="1">
      <x v="83"/>
    </i>
    <i r="1">
      <x v="84"/>
    </i>
    <i r="1">
      <x v="86"/>
    </i>
    <i r="1">
      <x v="116"/>
    </i>
    <i r="1">
      <x v="135"/>
    </i>
    <i r="1">
      <x v="137"/>
    </i>
    <i r="1">
      <x v="159"/>
    </i>
    <i r="1">
      <x v="160"/>
    </i>
    <i t="default">
      <x v="10"/>
    </i>
    <i>
      <x v="11"/>
      <x v="41"/>
    </i>
    <i r="1">
      <x v="64"/>
    </i>
    <i r="1">
      <x v="65"/>
    </i>
    <i r="1">
      <x v="66"/>
    </i>
    <i r="1">
      <x v="67"/>
    </i>
    <i r="1">
      <x v="91"/>
    </i>
    <i r="1">
      <x v="92"/>
    </i>
    <i r="1">
      <x v="96"/>
    </i>
    <i r="1">
      <x v="110"/>
    </i>
    <i r="1">
      <x v="111"/>
    </i>
    <i r="1">
      <x v="112"/>
    </i>
    <i r="1">
      <x v="132"/>
    </i>
    <i r="1">
      <x v="133"/>
    </i>
    <i r="1">
      <x v="136"/>
    </i>
    <i r="1">
      <x v="139"/>
    </i>
    <i r="1">
      <x v="149"/>
    </i>
    <i r="1">
      <x v="161"/>
    </i>
    <i t="default">
      <x v="11"/>
    </i>
    <i>
      <x v="12"/>
      <x v="2"/>
    </i>
    <i r="1">
      <x v="5"/>
    </i>
    <i r="1">
      <x v="9"/>
    </i>
    <i t="default">
      <x v="12"/>
    </i>
    <i>
      <x v="13"/>
      <x v="162"/>
    </i>
    <i t="default">
      <x v="13"/>
    </i>
    <i t="grand">
      <x/>
    </i>
  </rowItems>
  <colFields count="2">
    <field x="5"/>
    <field x="6"/>
  </colFields>
  <colItems count="8">
    <i>
      <x/>
      <x/>
    </i>
    <i r="1">
      <x v="1"/>
    </i>
    <i r="1">
      <x v="2"/>
    </i>
    <i r="1">
      <x v="3"/>
    </i>
    <i r="1">
      <x v="4"/>
    </i>
    <i>
      <x v="1"/>
      <x v="4"/>
    </i>
    <i>
      <x v="2"/>
      <x v="4"/>
    </i>
    <i>
      <x v="3"/>
      <x v="4"/>
    </i>
  </colItems>
  <pageFields count="1">
    <pageField fld="2" item="0" hier="0"/>
  </pageFields>
  <dataFields count="1">
    <dataField name="Sum of amount" fld="0" baseField="0" baseItem="0" numFmtId="3"/>
  </dataFields>
  <formats count="1">
    <format dxfId="0">
      <pivotArea dataOnly="0" labelOnly="1" outline="0" fieldPosition="0">
        <references count="2">
          <reference field="3" count="1">
            <x v="83"/>
          </reference>
          <reference field="7" count="1" selected="0">
            <x v="1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44" dataOnRows="1" applyNumberFormats="0" applyBorderFormats="0" applyFontFormats="0" applyPatternFormats="0" applyAlignmentFormats="0" applyWidthHeightFormats="1" dataCaption="Data" updatedVersion="6" minRefreshableVersion="3" showMemberPropertyTips="0" colGrandTotals="0" itemPrintTitles="1" createdVersion="3" indent="0" compact="0" compactData="0" gridDropZones="1" fieldListSortAscending="1">
  <location ref="B194:J203" firstHeaderRow="1" firstDataRow="3" firstDataCol="1" rowPageCount="1" colPageCount="1"/>
  <pivotFields count="10">
    <pivotField dataField="1"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 defaultSubtotal="0"/>
    <pivotField compact="0" outline="0" subtotalTop="0" showAll="0" includeNewItemsInFilter="1"/>
    <pivotField axis="axisCol" compact="0" outline="0" subtotalTop="0" showAll="0" includeNewItemsInFilter="1" defaultSubtotal="0">
      <items count="4">
        <item x="0"/>
        <item x="1"/>
        <item x="2"/>
        <item x="3"/>
      </items>
    </pivotField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6">
        <item x="3"/>
        <item x="4"/>
        <item x="1"/>
        <item x="0"/>
        <item x="2"/>
        <item x="5"/>
      </items>
    </pivotField>
    <pivotField compact="0" outline="0" subtotalTop="0" showAll="0" includeNewItemsInFilter="1" defaultSubtotal="0"/>
    <pivotField compact="0" outline="0" subtotalTop="0" showAll="0" includeNewItemsInFilter="1" defaultSubtotal="0"/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5"/>
    <field x="6"/>
  </colFields>
  <colItems count="8">
    <i>
      <x/>
      <x/>
    </i>
    <i r="1">
      <x v="1"/>
    </i>
    <i r="1">
      <x v="2"/>
    </i>
    <i r="1">
      <x v="3"/>
    </i>
    <i r="1">
      <x v="4"/>
    </i>
    <i>
      <x v="1"/>
      <x v="4"/>
    </i>
    <i>
      <x v="2"/>
      <x v="4"/>
    </i>
    <i>
      <x v="3"/>
      <x v="4"/>
    </i>
  </colItems>
  <pageFields count="1">
    <pageField fld="2" item="0" hier="0"/>
  </pageFields>
  <dataFields count="1">
    <dataField name="Sum of amount" fld="0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s-3.oecd.org/index.aspx?DatasetCode=TABLE2A" TargetMode="External"/><Relationship Id="rId1" Type="http://schemas.openxmlformats.org/officeDocument/2006/relationships/hyperlink" Target="http://localhost/OECDStat_Metadata/ShowMetadata.ashx?Dataset=TABLE2A&amp;Coords=%5bDONOR%5d.%5b20005%5d,%5bAIDTYPE%5d.%5b206%5d,%5bPART%5d.%5b1%5d,%5bDATATYPE%5d.%5bA%5d&amp;ShowOnWeb=true&amp;Lang=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T828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81640625" defaultRowHeight="12.5"/>
  <cols>
    <col min="1" max="1" width="32.81640625" style="4" customWidth="1"/>
    <col min="2" max="5" width="11.453125" style="2" customWidth="1"/>
    <col min="6" max="6" width="11.81640625" style="2" customWidth="1"/>
    <col min="7" max="8" width="15" style="3" customWidth="1"/>
    <col min="9" max="9" width="15.7265625" style="3" customWidth="1"/>
    <col min="10" max="10" width="15" style="3" customWidth="1"/>
    <col min="11" max="11" width="18.26953125" hidden="1" customWidth="1"/>
    <col min="12" max="12" width="0" hidden="1" customWidth="1"/>
    <col min="13" max="13" width="9.81640625" style="4"/>
    <col min="14" max="14" width="26.1796875" customWidth="1"/>
    <col min="15" max="15" width="2.36328125" customWidth="1"/>
    <col min="21" max="16384" width="9.81640625" style="4"/>
  </cols>
  <sheetData>
    <row r="1" spans="1:20" ht="15">
      <c r="A1" s="1" t="s">
        <v>33</v>
      </c>
    </row>
    <row r="2" spans="1:20" ht="13">
      <c r="A2" s="5"/>
    </row>
    <row r="3" spans="1:20" ht="12.5" customHeight="1"/>
    <row r="4" spans="1:20" ht="28.5" customHeight="1">
      <c r="B4" s="266" t="s">
        <v>320</v>
      </c>
      <c r="C4" s="266"/>
      <c r="D4" s="266"/>
      <c r="E4" s="266"/>
      <c r="F4" s="267"/>
      <c r="G4" s="184" t="s">
        <v>483</v>
      </c>
      <c r="H4" s="183" t="s">
        <v>0</v>
      </c>
      <c r="I4" s="77" t="s">
        <v>1</v>
      </c>
      <c r="J4" s="78" t="s">
        <v>2</v>
      </c>
    </row>
    <row r="5" spans="1:20" ht="13" customHeight="1">
      <c r="B5" s="74">
        <f>QueryE!C5</f>
        <v>2014</v>
      </c>
      <c r="C5" s="74">
        <f>QueryE!D5</f>
        <v>2015</v>
      </c>
      <c r="D5" s="74">
        <f>QueryE!E5</f>
        <v>2016</v>
      </c>
      <c r="E5" s="74">
        <f>QueryE!F5</f>
        <v>2017</v>
      </c>
      <c r="F5" s="95">
        <f>QueryE!G5</f>
        <v>2018</v>
      </c>
      <c r="G5" s="74">
        <f>QueryE!H5</f>
        <v>2018</v>
      </c>
      <c r="H5" s="74">
        <f>QueryE!I5</f>
        <v>2018</v>
      </c>
      <c r="I5" s="74">
        <f>QueryE!J5</f>
        <v>2018</v>
      </c>
      <c r="J5" s="74">
        <f>QueryE!L5</f>
        <v>2018</v>
      </c>
    </row>
    <row r="6" spans="1:20" ht="11.25" customHeight="1">
      <c r="B6" s="6"/>
      <c r="C6" s="6"/>
      <c r="D6" s="6"/>
      <c r="E6" s="6"/>
      <c r="F6" s="7"/>
      <c r="G6" s="75" t="s">
        <v>321</v>
      </c>
      <c r="H6" s="76" t="s">
        <v>3</v>
      </c>
      <c r="I6" s="76" t="s">
        <v>322</v>
      </c>
      <c r="J6" s="76" t="s">
        <v>4</v>
      </c>
    </row>
    <row r="7" spans="1:20" s="13" customFormat="1" ht="7.5" customHeight="1">
      <c r="A7" s="8"/>
      <c r="B7" s="6"/>
      <c r="C7" s="6"/>
      <c r="D7" s="6"/>
      <c r="E7" s="6"/>
      <c r="F7" s="9"/>
      <c r="G7" s="10"/>
      <c r="H7" s="11"/>
      <c r="I7" s="11"/>
      <c r="J7" s="12"/>
      <c r="K7"/>
      <c r="L7"/>
      <c r="N7" s="269" t="s">
        <v>476</v>
      </c>
      <c r="O7" s="270"/>
      <c r="P7" s="271" t="s">
        <v>514</v>
      </c>
      <c r="Q7" s="271" t="s">
        <v>515</v>
      </c>
      <c r="R7" s="271" t="s">
        <v>516</v>
      </c>
      <c r="S7" s="271" t="s">
        <v>517</v>
      </c>
      <c r="T7" s="271" t="s">
        <v>518</v>
      </c>
    </row>
    <row r="8" spans="1:20" s="13" customFormat="1" ht="13">
      <c r="A8" s="14" t="s">
        <v>5</v>
      </c>
      <c r="B8" s="15"/>
      <c r="C8" s="15"/>
      <c r="D8" s="15"/>
      <c r="E8" s="15"/>
      <c r="F8" s="16"/>
      <c r="G8" s="17"/>
      <c r="H8" s="18"/>
      <c r="I8" s="18"/>
      <c r="J8" s="18"/>
      <c r="K8"/>
      <c r="L8"/>
      <c r="N8" s="272" t="s">
        <v>519</v>
      </c>
      <c r="O8" s="273" t="s">
        <v>520</v>
      </c>
      <c r="P8" s="273" t="s">
        <v>521</v>
      </c>
      <c r="Q8" s="273" t="s">
        <v>521</v>
      </c>
      <c r="R8" s="273" t="s">
        <v>521</v>
      </c>
      <c r="S8" s="273" t="s">
        <v>521</v>
      </c>
      <c r="T8" s="273" t="s">
        <v>521</v>
      </c>
    </row>
    <row r="9" spans="1:20" s="13" customFormat="1" ht="9" customHeight="1">
      <c r="A9" s="19"/>
      <c r="B9" s="15"/>
      <c r="C9" s="15"/>
      <c r="D9" s="15"/>
      <c r="E9" s="15"/>
      <c r="F9" s="16"/>
      <c r="G9" s="17"/>
      <c r="H9" s="18"/>
      <c r="I9" s="18"/>
      <c r="J9" s="18"/>
      <c r="K9"/>
      <c r="L9"/>
      <c r="N9" s="274" t="s">
        <v>538</v>
      </c>
      <c r="O9" s="273" t="s">
        <v>521</v>
      </c>
      <c r="P9" s="276">
        <v>54082.879999999997</v>
      </c>
      <c r="Q9" s="276">
        <v>50096.34</v>
      </c>
      <c r="R9" s="276">
        <v>50357.43</v>
      </c>
      <c r="S9" s="276">
        <v>53789.49</v>
      </c>
      <c r="T9" s="276">
        <v>55133.02</v>
      </c>
    </row>
    <row r="10" spans="1:20" s="13" customFormat="1" ht="13">
      <c r="A10" s="14" t="s">
        <v>6</v>
      </c>
      <c r="B10" s="15"/>
      <c r="C10" s="15"/>
      <c r="D10" s="15"/>
      <c r="E10" s="15"/>
      <c r="F10" s="16"/>
      <c r="G10" s="17"/>
      <c r="H10" s="18"/>
      <c r="I10" s="18"/>
      <c r="J10" s="18"/>
      <c r="K10"/>
      <c r="L10"/>
      <c r="N10" s="274" t="s">
        <v>539</v>
      </c>
      <c r="O10" s="273" t="s">
        <v>521</v>
      </c>
      <c r="P10" s="275">
        <v>7325.69</v>
      </c>
      <c r="Q10" s="275">
        <v>5072.42</v>
      </c>
      <c r="R10" s="275">
        <v>5751.94</v>
      </c>
      <c r="S10" s="275">
        <v>4035.61</v>
      </c>
      <c r="T10" s="275">
        <v>4559.13</v>
      </c>
    </row>
    <row r="11" spans="1:20" ht="12" customHeight="1">
      <c r="A11" s="4" t="str">
        <f>QueryE!B6</f>
        <v>Algeria</v>
      </c>
      <c r="B11" s="15">
        <f>QueryE!C6</f>
        <v>160.61892127948335</v>
      </c>
      <c r="C11" s="15">
        <f>QueryE!D6</f>
        <v>71.13169157198314</v>
      </c>
      <c r="D11" s="15">
        <f>QueryE!E6</f>
        <v>144.5484158663466</v>
      </c>
      <c r="E11" s="15">
        <f>QueryE!F6</f>
        <v>174.68137522057012</v>
      </c>
      <c r="F11" s="15">
        <f>QueryE!G6</f>
        <v>144.47448751302241</v>
      </c>
      <c r="G11" s="20">
        <f>QueryE!H6</f>
        <v>4060</v>
      </c>
      <c r="H11" s="21">
        <f>QueryE!I6</f>
        <v>42.228430000000003</v>
      </c>
      <c r="I11" s="263">
        <f>QueryE!J6</f>
        <v>177548.11</v>
      </c>
      <c r="J11" s="23">
        <f>QueryE!L6</f>
        <v>8.1372022215850354E-2</v>
      </c>
      <c r="N11" s="274" t="s">
        <v>540</v>
      </c>
      <c r="O11" s="273" t="s">
        <v>521</v>
      </c>
      <c r="P11" s="276">
        <v>160.62</v>
      </c>
      <c r="Q11" s="276">
        <v>71.13</v>
      </c>
      <c r="R11" s="276">
        <v>144.55000000000001</v>
      </c>
      <c r="S11" s="276">
        <v>174.68</v>
      </c>
      <c r="T11" s="276">
        <v>143.97999999999999</v>
      </c>
    </row>
    <row r="12" spans="1:20" ht="12" customHeight="1">
      <c r="A12" s="4" t="str">
        <f>QueryE!B7</f>
        <v>Egypt</v>
      </c>
      <c r="B12" s="15">
        <f>QueryE!C7</f>
        <v>3537.5969936535939</v>
      </c>
      <c r="C12" s="15">
        <f>QueryE!D7</f>
        <v>2524.5265612356566</v>
      </c>
      <c r="D12" s="15">
        <f>QueryE!E7</f>
        <v>2437.3453928908525</v>
      </c>
      <c r="E12" s="15">
        <f>QueryE!F7</f>
        <v>32.836479816430781</v>
      </c>
      <c r="F12" s="15">
        <f>QueryE!G7</f>
        <v>2070.334102074351</v>
      </c>
      <c r="G12" s="20">
        <f>QueryE!H7</f>
        <v>2800</v>
      </c>
      <c r="H12" s="21">
        <f>QueryE!I7</f>
        <v>98.423599999999993</v>
      </c>
      <c r="I12" s="263">
        <f>QueryE!J7</f>
        <v>244615.87</v>
      </c>
      <c r="J12" s="23">
        <f>QueryE!L7</f>
        <v>0.84636131828828232</v>
      </c>
      <c r="N12" s="274" t="s">
        <v>541</v>
      </c>
      <c r="O12" s="273" t="s">
        <v>521</v>
      </c>
      <c r="P12" s="275">
        <v>3537.6</v>
      </c>
      <c r="Q12" s="275">
        <v>2524.5300000000002</v>
      </c>
      <c r="R12" s="275">
        <v>2437.35</v>
      </c>
      <c r="S12" s="275">
        <v>32.840000000000003</v>
      </c>
      <c r="T12" s="275">
        <v>2063.7399999999998</v>
      </c>
    </row>
    <row r="13" spans="1:20" ht="12" customHeight="1">
      <c r="A13" s="4" t="str">
        <f>QueryE!B8</f>
        <v>Libya</v>
      </c>
      <c r="B13" s="15">
        <f>QueryE!C8</f>
        <v>210.28353745861671</v>
      </c>
      <c r="C13" s="15">
        <f>QueryE!D8</f>
        <v>157.37081052761005</v>
      </c>
      <c r="D13" s="15">
        <f>QueryE!E8</f>
        <v>179.48946494340686</v>
      </c>
      <c r="E13" s="15">
        <f>QueryE!F8</f>
        <v>431.87135208554935</v>
      </c>
      <c r="F13" s="15">
        <f>QueryE!G8</f>
        <v>303.30972781771436</v>
      </c>
      <c r="G13" s="20">
        <f>QueryE!H8</f>
        <v>6330</v>
      </c>
      <c r="H13" s="21">
        <f>QueryE!I8</f>
        <v>6.6785699999999997</v>
      </c>
      <c r="I13" s="263">
        <f>QueryE!J8</f>
        <v>48986.080000000002</v>
      </c>
      <c r="J13" s="23">
        <f>IFERROR(QueryE!L8,"..    ")</f>
        <v>0.61917534086767989</v>
      </c>
      <c r="N13" s="274" t="s">
        <v>542</v>
      </c>
      <c r="O13" s="273" t="s">
        <v>521</v>
      </c>
      <c r="P13" s="276">
        <v>210.28</v>
      </c>
      <c r="Q13" s="276">
        <v>157.37</v>
      </c>
      <c r="R13" s="276">
        <v>179.49</v>
      </c>
      <c r="S13" s="276">
        <v>431.87</v>
      </c>
      <c r="T13" s="276">
        <v>303.31</v>
      </c>
    </row>
    <row r="14" spans="1:20" ht="12" customHeight="1">
      <c r="A14" s="4" t="str">
        <f>QueryE!B9</f>
        <v>Morocco</v>
      </c>
      <c r="B14" s="15">
        <f>QueryE!C9</f>
        <v>2240.1453797341437</v>
      </c>
      <c r="C14" s="15">
        <f>QueryE!D9</f>
        <v>1518.2761300713896</v>
      </c>
      <c r="D14" s="15">
        <f>QueryE!E9</f>
        <v>2062.3091088155384</v>
      </c>
      <c r="E14" s="15">
        <f>QueryE!F9</f>
        <v>2416.2748481831568</v>
      </c>
      <c r="F14" s="15">
        <f>QueryE!G9</f>
        <v>814.02355196836334</v>
      </c>
      <c r="G14" s="20">
        <f>QueryE!H9</f>
        <v>3090</v>
      </c>
      <c r="H14" s="21">
        <f>QueryE!I9</f>
        <v>36.029139999999998</v>
      </c>
      <c r="I14" s="263">
        <f>QueryE!J9</f>
        <v>116110.79</v>
      </c>
      <c r="J14" s="23">
        <f>QueryE!L9</f>
        <v>0.70107485442857065</v>
      </c>
      <c r="N14" s="274" t="s">
        <v>543</v>
      </c>
      <c r="O14" s="273" t="s">
        <v>521</v>
      </c>
      <c r="P14" s="275">
        <v>2240.15</v>
      </c>
      <c r="Q14" s="275">
        <v>1518.28</v>
      </c>
      <c r="R14" s="275">
        <v>2062.31</v>
      </c>
      <c r="S14" s="275">
        <v>2416.27</v>
      </c>
      <c r="T14" s="275">
        <v>811.65</v>
      </c>
    </row>
    <row r="15" spans="1:20" ht="12" customHeight="1">
      <c r="A15" s="4" t="str">
        <f>QueryE!B10</f>
        <v>Tunisia</v>
      </c>
      <c r="B15" s="15">
        <f>QueryE!C10</f>
        <v>922.70145890249557</v>
      </c>
      <c r="C15" s="15">
        <f>QueryE!D10</f>
        <v>495.8659368483888</v>
      </c>
      <c r="D15" s="15">
        <f>QueryE!E10</f>
        <v>646.8177616063922</v>
      </c>
      <c r="E15" s="15">
        <f>QueryE!F10</f>
        <v>811.63504908988284</v>
      </c>
      <c r="F15" s="15">
        <f>QueryE!G10</f>
        <v>806.7418678306301</v>
      </c>
      <c r="G15" s="20">
        <f>QueryE!H10</f>
        <v>3500</v>
      </c>
      <c r="H15" s="21">
        <f>QueryE!I10</f>
        <v>11.565200000000001</v>
      </c>
      <c r="I15" s="263">
        <f>QueryE!J10</f>
        <v>38497.660000000003</v>
      </c>
      <c r="J15" s="23">
        <f>IFERROR(QueryE!L10,"..     ")</f>
        <v>2.0955607894885819</v>
      </c>
      <c r="N15" s="274" t="s">
        <v>544</v>
      </c>
      <c r="O15" s="273" t="s">
        <v>521</v>
      </c>
      <c r="P15" s="276">
        <v>922.7</v>
      </c>
      <c r="Q15" s="276">
        <v>495.87</v>
      </c>
      <c r="R15" s="276">
        <v>646.82000000000005</v>
      </c>
      <c r="S15" s="276">
        <v>811.64</v>
      </c>
      <c r="T15" s="276">
        <v>805.27</v>
      </c>
    </row>
    <row r="16" spans="1:20" ht="12" customHeight="1">
      <c r="A16" s="4" t="str">
        <f>QueryE!B11</f>
        <v>North of Sahara, regional</v>
      </c>
      <c r="B16" s="15">
        <f>QueryE!C11</f>
        <v>254.34297571863004</v>
      </c>
      <c r="C16" s="15">
        <f>QueryE!D11</f>
        <v>305.24879681332231</v>
      </c>
      <c r="D16" s="15">
        <f>QueryE!E11</f>
        <v>281.43273961493259</v>
      </c>
      <c r="E16" s="15">
        <f>QueryE!F11</f>
        <v>168.3066917833778</v>
      </c>
      <c r="F16" s="15">
        <f>QueryE!G11</f>
        <v>431.18085269237662</v>
      </c>
      <c r="G16" s="107">
        <f>QueryE!H11</f>
        <v>0</v>
      </c>
      <c r="H16" s="108">
        <f>QueryE!I11</f>
        <v>0</v>
      </c>
      <c r="I16" s="108">
        <f>QueryE!J11</f>
        <v>0</v>
      </c>
      <c r="J16" s="108" t="str">
        <f>IFERROR(QueryE!L11,"-    ")</f>
        <v xml:space="preserve">-    </v>
      </c>
      <c r="N16" s="274" t="s">
        <v>545</v>
      </c>
      <c r="O16" s="273" t="s">
        <v>521</v>
      </c>
      <c r="P16" s="275">
        <v>254.34</v>
      </c>
      <c r="Q16" s="275">
        <v>305.25</v>
      </c>
      <c r="R16" s="275">
        <v>281.43</v>
      </c>
      <c r="S16" s="275">
        <v>168.31</v>
      </c>
      <c r="T16" s="275">
        <v>431.18</v>
      </c>
    </row>
    <row r="17" spans="1:20" ht="13">
      <c r="A17" s="1" t="s">
        <v>7</v>
      </c>
      <c r="B17" s="94">
        <f>QueryE!C12</f>
        <v>7325.6892667469638</v>
      </c>
      <c r="C17" s="94">
        <f>QueryE!D12</f>
        <v>5072.4199270683494</v>
      </c>
      <c r="D17" s="94">
        <f>QueryE!E12</f>
        <v>5751.9428837374699</v>
      </c>
      <c r="E17" s="94">
        <f>QueryE!F12</f>
        <v>4035.6057961789675</v>
      </c>
      <c r="F17" s="167">
        <f>QueryE!G12</f>
        <v>4570.0645898964576</v>
      </c>
      <c r="G17" s="195">
        <f>QueryE!H12</f>
        <v>19780</v>
      </c>
      <c r="H17" s="127">
        <f>QueryE!I12</f>
        <v>194.92493999999999</v>
      </c>
      <c r="I17" s="196">
        <f>QueryE!J12</f>
        <v>625758.51</v>
      </c>
      <c r="J17" s="197">
        <f>QueryE!L12</f>
        <v>0.73032400149004084</v>
      </c>
      <c r="L17" s="101"/>
      <c r="N17" s="274" t="s">
        <v>546</v>
      </c>
      <c r="O17" s="273" t="s">
        <v>521</v>
      </c>
      <c r="P17" s="276">
        <v>44262.26</v>
      </c>
      <c r="Q17" s="276">
        <v>42840</v>
      </c>
      <c r="R17" s="276">
        <v>41828.620000000003</v>
      </c>
      <c r="S17" s="276">
        <v>46736.480000000003</v>
      </c>
      <c r="T17" s="276">
        <v>47337.02</v>
      </c>
    </row>
    <row r="18" spans="1:20" ht="9" customHeight="1">
      <c r="A18" s="26"/>
      <c r="G18" s="20"/>
      <c r="H18" s="21"/>
      <c r="I18" s="125"/>
      <c r="J18" s="126"/>
      <c r="N18" s="274" t="s">
        <v>547</v>
      </c>
      <c r="O18" s="273" t="s">
        <v>521</v>
      </c>
      <c r="P18" s="275">
        <v>235.39</v>
      </c>
      <c r="Q18" s="275">
        <v>380.06</v>
      </c>
      <c r="R18" s="275">
        <v>206.53</v>
      </c>
      <c r="S18" s="275">
        <v>223.22</v>
      </c>
      <c r="T18" s="275">
        <v>159.44999999999999</v>
      </c>
    </row>
    <row r="19" spans="1:20" ht="13">
      <c r="A19" s="14" t="s">
        <v>8</v>
      </c>
      <c r="G19" s="20"/>
      <c r="H19" s="21"/>
      <c r="J19" s="27"/>
      <c r="N19" s="274" t="s">
        <v>548</v>
      </c>
      <c r="O19" s="273" t="s">
        <v>521</v>
      </c>
      <c r="P19" s="276">
        <v>599.32000000000005</v>
      </c>
      <c r="Q19" s="276">
        <v>436.63</v>
      </c>
      <c r="R19" s="276">
        <v>500.72</v>
      </c>
      <c r="S19" s="276">
        <v>680</v>
      </c>
      <c r="T19" s="276">
        <v>570.27</v>
      </c>
    </row>
    <row r="20" spans="1:20" ht="12" customHeight="1">
      <c r="A20" s="4" t="str">
        <f>QueryE!B13</f>
        <v>Angola</v>
      </c>
      <c r="B20" s="15">
        <f>QueryE!C13</f>
        <v>235.39243524704824</v>
      </c>
      <c r="C20" s="15">
        <f>QueryE!D13</f>
        <v>380.06128757575379</v>
      </c>
      <c r="D20" s="15">
        <f>QueryE!E13</f>
        <v>206.53451938422023</v>
      </c>
      <c r="E20" s="92">
        <f>QueryE!F13</f>
        <v>223.21661650194193</v>
      </c>
      <c r="F20" s="34">
        <f>QueryE!G13</f>
        <v>162.66426326983583</v>
      </c>
      <c r="G20" s="20">
        <f>QueryE!H13</f>
        <v>3370</v>
      </c>
      <c r="H20" s="21">
        <f>QueryE!I13</f>
        <v>30.809760000000001</v>
      </c>
      <c r="I20" s="263">
        <f>QueryE!J13</f>
        <v>101046.52</v>
      </c>
      <c r="J20" s="23">
        <f>IFERROR(QueryE!L13,"..    ")</f>
        <v>0.16097957977160998</v>
      </c>
      <c r="N20" s="274" t="s">
        <v>549</v>
      </c>
      <c r="O20" s="273" t="s">
        <v>521</v>
      </c>
      <c r="P20" s="275">
        <v>99.37</v>
      </c>
      <c r="Q20" s="275">
        <v>65.540000000000006</v>
      </c>
      <c r="R20" s="275">
        <v>90.57</v>
      </c>
      <c r="S20" s="275">
        <v>102.09</v>
      </c>
      <c r="T20" s="275">
        <v>82.48</v>
      </c>
    </row>
    <row r="21" spans="1:20" ht="12" customHeight="1">
      <c r="A21" s="4" t="str">
        <f>QueryE!B14</f>
        <v>Benin</v>
      </c>
      <c r="B21" s="15">
        <f>QueryE!C14</f>
        <v>599.31624796306153</v>
      </c>
      <c r="C21" s="15">
        <f>QueryE!D14</f>
        <v>436.63206513356414</v>
      </c>
      <c r="D21" s="15">
        <f>QueryE!E14</f>
        <v>500.7204234851086</v>
      </c>
      <c r="E21" s="92">
        <f>QueryE!F14</f>
        <v>679.99637901956351</v>
      </c>
      <c r="F21" s="34">
        <f>QueryE!G14</f>
        <v>573.76565641135051</v>
      </c>
      <c r="G21" s="20">
        <f>QueryE!H14</f>
        <v>870</v>
      </c>
      <c r="H21" s="21">
        <f>QueryE!I14</f>
        <v>11.485049999999999</v>
      </c>
      <c r="I21" s="263">
        <f>QueryE!J14</f>
        <v>10277.030000000001</v>
      </c>
      <c r="J21" s="23">
        <f>IFERROR(QueryE!L14,"..    ")</f>
        <v>5.5829909653990546</v>
      </c>
      <c r="N21" s="274" t="s">
        <v>550</v>
      </c>
      <c r="O21" s="273" t="s">
        <v>521</v>
      </c>
      <c r="P21" s="276">
        <v>1123.3599999999999</v>
      </c>
      <c r="Q21" s="276">
        <v>998.39</v>
      </c>
      <c r="R21" s="276">
        <v>1029.48</v>
      </c>
      <c r="S21" s="276">
        <v>891.61</v>
      </c>
      <c r="T21" s="276">
        <v>1110.58</v>
      </c>
    </row>
    <row r="22" spans="1:20" ht="12" customHeight="1">
      <c r="A22" s="4" t="str">
        <f>QueryE!B15</f>
        <v>Botswana</v>
      </c>
      <c r="B22" s="15">
        <f>QueryE!C15</f>
        <v>99.372593998720092</v>
      </c>
      <c r="C22" s="15">
        <f>QueryE!D15</f>
        <v>65.539045243764818</v>
      </c>
      <c r="D22" s="15">
        <f>QueryE!E15</f>
        <v>90.570680045075846</v>
      </c>
      <c r="E22" s="92">
        <f>QueryE!F15</f>
        <v>102.09193571248794</v>
      </c>
      <c r="F22" s="34">
        <f>QueryE!G15</f>
        <v>85.740279188326625</v>
      </c>
      <c r="G22" s="20">
        <f>QueryE!H15</f>
        <v>7750</v>
      </c>
      <c r="H22" s="21">
        <f>QueryE!I15</f>
        <v>2.25413</v>
      </c>
      <c r="I22" s="263">
        <f>QueryE!J15</f>
        <v>17999.580000000002</v>
      </c>
      <c r="J22" s="23">
        <f>IFERROR(QueryE!L15,"..    ")</f>
        <v>0.47634599911957176</v>
      </c>
      <c r="N22" s="274" t="s">
        <v>551</v>
      </c>
      <c r="O22" s="273" t="s">
        <v>521</v>
      </c>
      <c r="P22" s="275">
        <v>515.4</v>
      </c>
      <c r="Q22" s="275">
        <v>366.56</v>
      </c>
      <c r="R22" s="275">
        <v>742.64</v>
      </c>
      <c r="S22" s="275">
        <v>435.82</v>
      </c>
      <c r="T22" s="275">
        <v>449.83</v>
      </c>
    </row>
    <row r="23" spans="1:20" s="13" customFormat="1" ht="12" customHeight="1">
      <c r="A23" s="4" t="str">
        <f>QueryE!B16</f>
        <v>Burkina Faso</v>
      </c>
      <c r="B23" s="15">
        <f>QueryE!C16</f>
        <v>1123.3628543457207</v>
      </c>
      <c r="C23" s="15">
        <f>QueryE!D16</f>
        <v>998.3850779816953</v>
      </c>
      <c r="D23" s="15">
        <f>QueryE!E16</f>
        <v>1029.4825394930854</v>
      </c>
      <c r="E23" s="92">
        <f>QueryE!F16</f>
        <v>891.61323482099476</v>
      </c>
      <c r="F23" s="34">
        <f>QueryE!G16</f>
        <v>1113.2399162950837</v>
      </c>
      <c r="G23" s="20">
        <f>QueryE!H16</f>
        <v>660</v>
      </c>
      <c r="H23" s="21">
        <f>QueryE!I16</f>
        <v>19.751539999999999</v>
      </c>
      <c r="I23" s="263">
        <f>QueryE!J16</f>
        <v>14029.68</v>
      </c>
      <c r="J23" s="23">
        <f>IFERROR(QueryE!L16,"..    ")</f>
        <v>7.9348917173811788</v>
      </c>
      <c r="K23"/>
      <c r="L23"/>
      <c r="N23" s="274" t="s">
        <v>552</v>
      </c>
      <c r="O23" s="273" t="s">
        <v>521</v>
      </c>
      <c r="P23" s="276">
        <v>231.39</v>
      </c>
      <c r="Q23" s="276">
        <v>153.25</v>
      </c>
      <c r="R23" s="276">
        <v>115.24</v>
      </c>
      <c r="S23" s="276">
        <v>123.01</v>
      </c>
      <c r="T23" s="276">
        <v>83.19</v>
      </c>
    </row>
    <row r="24" spans="1:20" ht="12" customHeight="1">
      <c r="A24" s="4" t="str">
        <f>QueryE!B17</f>
        <v>Burundi</v>
      </c>
      <c r="B24" s="15">
        <f>QueryE!C17</f>
        <v>515.40143834515675</v>
      </c>
      <c r="C24" s="15">
        <f>QueryE!D17</f>
        <v>366.56074626170238</v>
      </c>
      <c r="D24" s="15">
        <f>QueryE!E17</f>
        <v>742.64361162501234</v>
      </c>
      <c r="E24" s="92">
        <f>QueryE!F17</f>
        <v>435.82095530530501</v>
      </c>
      <c r="F24" s="34">
        <f>QueryE!G17</f>
        <v>451.58803628773649</v>
      </c>
      <c r="G24" s="20">
        <f>QueryE!H17</f>
        <v>280</v>
      </c>
      <c r="H24" s="21">
        <f>QueryE!I17</f>
        <v>11.175380000000001</v>
      </c>
      <c r="I24" s="263">
        <f>QueryE!J17</f>
        <v>3075.64</v>
      </c>
      <c r="J24" s="23">
        <f>IFERROR(QueryE!L17,"..    ")</f>
        <v>14.682733879379137</v>
      </c>
      <c r="N24" s="274" t="s">
        <v>553</v>
      </c>
      <c r="O24" s="273" t="s">
        <v>521</v>
      </c>
      <c r="P24" s="275">
        <v>856.12</v>
      </c>
      <c r="Q24" s="275">
        <v>664.12</v>
      </c>
      <c r="R24" s="275">
        <v>756.61</v>
      </c>
      <c r="S24" s="275">
        <v>1216.5899999999999</v>
      </c>
      <c r="T24" s="275">
        <v>1164.1300000000001</v>
      </c>
    </row>
    <row r="25" spans="1:20" ht="12" customHeight="1">
      <c r="A25" s="4" t="str">
        <f>QueryE!B18</f>
        <v>Cabo Verde</v>
      </c>
      <c r="B25" s="15">
        <f>QueryE!C18</f>
        <v>231.39059005198493</v>
      </c>
      <c r="C25" s="15">
        <f>QueryE!D18</f>
        <v>153.24504191024727</v>
      </c>
      <c r="D25" s="15">
        <f>QueryE!E18</f>
        <v>115.24303914784765</v>
      </c>
      <c r="E25" s="92">
        <f>QueryE!F18</f>
        <v>123.00539305490108</v>
      </c>
      <c r="F25" s="34">
        <f>QueryE!G18</f>
        <v>84.267087484454123</v>
      </c>
      <c r="G25" s="20">
        <f>QueryE!H18</f>
        <v>3450</v>
      </c>
      <c r="H25" s="21">
        <f>QueryE!I18</f>
        <v>0.54376999999999998</v>
      </c>
      <c r="I25" s="263">
        <f>QueryE!J18</f>
        <v>1943.43</v>
      </c>
      <c r="J25" s="23">
        <f>IFERROR(QueryE!L18,"..    ")</f>
        <v>4.335998079913046</v>
      </c>
      <c r="N25" s="274" t="s">
        <v>554</v>
      </c>
      <c r="O25" s="273" t="s">
        <v>521</v>
      </c>
      <c r="P25" s="276">
        <v>611</v>
      </c>
      <c r="Q25" s="276">
        <v>486.73</v>
      </c>
      <c r="R25" s="276">
        <v>506.61</v>
      </c>
      <c r="S25" s="276">
        <v>511.98</v>
      </c>
      <c r="T25" s="276">
        <v>655.66</v>
      </c>
    </row>
    <row r="26" spans="1:20" ht="12" customHeight="1">
      <c r="A26" s="4" t="str">
        <f>QueryE!B19</f>
        <v>Cameroon</v>
      </c>
      <c r="B26" s="15">
        <f>QueryE!C19</f>
        <v>856.12346571925787</v>
      </c>
      <c r="C26" s="15">
        <f>QueryE!D19</f>
        <v>664.11963817138235</v>
      </c>
      <c r="D26" s="15">
        <f>QueryE!E19</f>
        <v>756.60513667738428</v>
      </c>
      <c r="E26" s="92">
        <f>QueryE!F19</f>
        <v>1216.594193238986</v>
      </c>
      <c r="F26" s="34">
        <f>QueryE!G19</f>
        <v>1165.8624902881859</v>
      </c>
      <c r="G26" s="20">
        <f>QueryE!H19</f>
        <v>1440</v>
      </c>
      <c r="H26" s="21">
        <f>QueryE!I19</f>
        <v>25.216239999999999</v>
      </c>
      <c r="I26" s="263">
        <f>QueryE!J19</f>
        <v>37807.46</v>
      </c>
      <c r="J26" s="23">
        <f>IFERROR(QueryE!L19,"..    ")</f>
        <v>3.0836837234984467</v>
      </c>
      <c r="N26" s="274" t="s">
        <v>555</v>
      </c>
      <c r="O26" s="273" t="s">
        <v>521</v>
      </c>
      <c r="P26" s="275">
        <v>391.93</v>
      </c>
      <c r="Q26" s="275">
        <v>606.41</v>
      </c>
      <c r="R26" s="275">
        <v>624.46</v>
      </c>
      <c r="S26" s="275">
        <v>647.71</v>
      </c>
      <c r="T26" s="275">
        <v>875.4</v>
      </c>
    </row>
    <row r="27" spans="1:20" ht="12" customHeight="1">
      <c r="A27" s="4" t="str">
        <f>QueryE!B20</f>
        <v>Central African Republic</v>
      </c>
      <c r="B27" s="15">
        <f>QueryE!C20</f>
        <v>610.99920406744502</v>
      </c>
      <c r="C27" s="15">
        <f>QueryE!D20</f>
        <v>486.73453589992073</v>
      </c>
      <c r="D27" s="15">
        <f>QueryE!E20</f>
        <v>506.61040055936212</v>
      </c>
      <c r="E27" s="92">
        <f>QueryE!F20</f>
        <v>511.98427163659204</v>
      </c>
      <c r="F27" s="34">
        <f>QueryE!G20</f>
        <v>655.50304593264366</v>
      </c>
      <c r="G27" s="20">
        <f>QueryE!H20</f>
        <v>480</v>
      </c>
      <c r="H27" s="21">
        <f>QueryE!I20</f>
        <v>4.6663800000000002</v>
      </c>
      <c r="I27" s="263">
        <f>QueryE!J20</f>
        <v>2385.58</v>
      </c>
      <c r="J27" s="23">
        <f>IFERROR(QueryE!L20,"..    ")</f>
        <v>27.477722228248215</v>
      </c>
      <c r="N27" s="274" t="s">
        <v>556</v>
      </c>
      <c r="O27" s="273" t="s">
        <v>521</v>
      </c>
      <c r="P27" s="276">
        <v>74.95</v>
      </c>
      <c r="Q27" s="276">
        <v>65.78</v>
      </c>
      <c r="R27" s="276">
        <v>53.75</v>
      </c>
      <c r="S27" s="276">
        <v>67.22</v>
      </c>
      <c r="T27" s="276">
        <v>86.59</v>
      </c>
    </row>
    <row r="28" spans="1:20" ht="12" customHeight="1">
      <c r="A28" s="4" t="str">
        <f>QueryE!B21</f>
        <v>Chad</v>
      </c>
      <c r="B28" s="15">
        <f>QueryE!C21</f>
        <v>391.93004802568123</v>
      </c>
      <c r="C28" s="15">
        <f>QueryE!D21</f>
        <v>606.40889363156896</v>
      </c>
      <c r="D28" s="15">
        <f>QueryE!E21</f>
        <v>624.45548858392397</v>
      </c>
      <c r="E28" s="92">
        <f>QueryE!F21</f>
        <v>647.7087190570544</v>
      </c>
      <c r="F28" s="34">
        <f>QueryE!G21</f>
        <v>875.05658895680199</v>
      </c>
      <c r="G28" s="20">
        <f>QueryE!H21</f>
        <v>670</v>
      </c>
      <c r="H28" s="21">
        <f>QueryE!I21</f>
        <v>15.47775</v>
      </c>
      <c r="I28" s="263">
        <f>QueryE!J21</f>
        <v>11069.61</v>
      </c>
      <c r="J28" s="23">
        <f>IFERROR(QueryE!L21,"..    ")</f>
        <v>7.9050353983275103</v>
      </c>
      <c r="N28" s="274" t="s">
        <v>557</v>
      </c>
      <c r="O28" s="273" t="s">
        <v>521</v>
      </c>
      <c r="P28" s="275">
        <v>106.18</v>
      </c>
      <c r="Q28" s="275">
        <v>88.8</v>
      </c>
      <c r="R28" s="275">
        <v>86.9</v>
      </c>
      <c r="S28" s="275">
        <v>107.04</v>
      </c>
      <c r="T28" s="275">
        <v>144.47</v>
      </c>
    </row>
    <row r="29" spans="1:20" ht="12" customHeight="1">
      <c r="A29" s="4" t="str">
        <f>QueryE!B22</f>
        <v>Comoros</v>
      </c>
      <c r="B29" s="15">
        <f>QueryE!C22</f>
        <v>74.949173228252477</v>
      </c>
      <c r="C29" s="15">
        <f>QueryE!D22</f>
        <v>65.779008175305549</v>
      </c>
      <c r="D29" s="15">
        <f>QueryE!E22</f>
        <v>53.749866306644563</v>
      </c>
      <c r="E29" s="92">
        <f>QueryE!F22</f>
        <v>67.222330374413445</v>
      </c>
      <c r="F29" s="34">
        <f>QueryE!G22</f>
        <v>90.786741230668895</v>
      </c>
      <c r="G29" s="20">
        <f>QueryE!H22</f>
        <v>1320</v>
      </c>
      <c r="H29" s="21">
        <f>QueryE!I22</f>
        <v>0.83231999999999995</v>
      </c>
      <c r="I29" s="263">
        <f>QueryE!J22</f>
        <v>1161.04</v>
      </c>
      <c r="J29" s="23">
        <f>IFERROR(QueryE!L22,"..    ")</f>
        <v>7.8194326836860828</v>
      </c>
      <c r="N29" s="274" t="s">
        <v>558</v>
      </c>
      <c r="O29" s="273" t="s">
        <v>521</v>
      </c>
      <c r="P29" s="276">
        <v>925.04</v>
      </c>
      <c r="Q29" s="276">
        <v>651.66999999999996</v>
      </c>
      <c r="R29" s="276">
        <v>615.79</v>
      </c>
      <c r="S29" s="276">
        <v>828.92</v>
      </c>
      <c r="T29" s="276">
        <v>953.7</v>
      </c>
    </row>
    <row r="30" spans="1:20" ht="12" customHeight="1">
      <c r="A30" s="4" t="str">
        <f>QueryE!B23</f>
        <v>Congo</v>
      </c>
      <c r="B30" s="15">
        <f>QueryE!C23</f>
        <v>106.18437241359311</v>
      </c>
      <c r="C30" s="15">
        <f>QueryE!D23</f>
        <v>88.795524192891193</v>
      </c>
      <c r="D30" s="15">
        <f>QueryE!E23</f>
        <v>86.904317799407565</v>
      </c>
      <c r="E30" s="92">
        <f>QueryE!F23</f>
        <v>107.03565186350917</v>
      </c>
      <c r="F30" s="34">
        <f>QueryE!G23</f>
        <v>146.06499235089362</v>
      </c>
      <c r="G30" s="20">
        <f>QueryE!H23</f>
        <v>1640</v>
      </c>
      <c r="H30" s="21">
        <f>QueryE!I23</f>
        <v>5.2443600000000004</v>
      </c>
      <c r="I30" s="263">
        <f>QueryE!J23</f>
        <v>10067.89</v>
      </c>
      <c r="J30" s="23">
        <f>IFERROR(QueryE!L23,"..    ")</f>
        <v>1.4508004393263496</v>
      </c>
      <c r="N30" s="274" t="s">
        <v>559</v>
      </c>
      <c r="O30" s="273" t="s">
        <v>521</v>
      </c>
      <c r="P30" s="275">
        <v>2400.02</v>
      </c>
      <c r="Q30" s="275">
        <v>2599.04</v>
      </c>
      <c r="R30" s="275">
        <v>2102.21</v>
      </c>
      <c r="S30" s="275">
        <v>2292.64</v>
      </c>
      <c r="T30" s="275">
        <v>2509.7800000000002</v>
      </c>
    </row>
    <row r="31" spans="1:20" ht="12" customHeight="1">
      <c r="A31" s="4" t="str">
        <f>QueryE!B24</f>
        <v>Côte d'Ivoire</v>
      </c>
      <c r="B31" s="15">
        <f>QueryE!C24</f>
        <v>925.04083447417804</v>
      </c>
      <c r="C31" s="15">
        <f>QueryE!D24</f>
        <v>651.67080687970633</v>
      </c>
      <c r="D31" s="15">
        <f>QueryE!E24</f>
        <v>615.79211258386397</v>
      </c>
      <c r="E31" s="92">
        <f>QueryE!F24</f>
        <v>828.92408818659487</v>
      </c>
      <c r="F31" s="34">
        <f>QueryE!G24</f>
        <v>953.72126767675718</v>
      </c>
      <c r="G31" s="20">
        <f>QueryE!H24</f>
        <v>1610</v>
      </c>
      <c r="H31" s="21">
        <f>QueryE!I24</f>
        <v>25.069230000000001</v>
      </c>
      <c r="I31" s="263">
        <f>QueryE!J24</f>
        <v>41297.54</v>
      </c>
      <c r="J31" s="23">
        <f>IFERROR(QueryE!L24,"..    ")</f>
        <v>2.3093900209958202</v>
      </c>
      <c r="N31" s="274" t="s">
        <v>560</v>
      </c>
      <c r="O31" s="273" t="s">
        <v>521</v>
      </c>
      <c r="P31" s="276">
        <v>166.11</v>
      </c>
      <c r="Q31" s="276">
        <v>173.39</v>
      </c>
      <c r="R31" s="276">
        <v>185.35</v>
      </c>
      <c r="S31" s="276">
        <v>142.49</v>
      </c>
      <c r="T31" s="276">
        <v>177.33</v>
      </c>
    </row>
    <row r="32" spans="1:20" ht="12" customHeight="1">
      <c r="A32" s="4" t="str">
        <f>QueryE!B25</f>
        <v>Democratic Republic of the Congo</v>
      </c>
      <c r="B32" s="15">
        <f>QueryE!C25</f>
        <v>2400.0184705827232</v>
      </c>
      <c r="C32" s="15">
        <f>QueryE!D25</f>
        <v>2599.0401132019651</v>
      </c>
      <c r="D32" s="15">
        <f>QueryE!E25</f>
        <v>2102.21340253582</v>
      </c>
      <c r="E32" s="92">
        <f>QueryE!F25</f>
        <v>2292.6421975533476</v>
      </c>
      <c r="F32" s="34">
        <f>QueryE!G25</f>
        <v>2511.9350539521429</v>
      </c>
      <c r="G32" s="20">
        <f>QueryE!H25</f>
        <v>490</v>
      </c>
      <c r="H32" s="21">
        <f>QueryE!I25</f>
        <v>84.068089999999998</v>
      </c>
      <c r="I32" s="263">
        <f>QueryE!J25</f>
        <v>45549.72</v>
      </c>
      <c r="J32" s="23">
        <f>IFERROR(QueryE!L25,"..    ")</f>
        <v>5.5147101978939554</v>
      </c>
      <c r="N32" s="274" t="s">
        <v>561</v>
      </c>
      <c r="O32" s="273" t="s">
        <v>521</v>
      </c>
      <c r="P32" s="275">
        <v>0.52</v>
      </c>
      <c r="Q32" s="275">
        <v>7.49</v>
      </c>
      <c r="R32" s="275">
        <v>6.92</v>
      </c>
      <c r="S32" s="275">
        <v>6.93</v>
      </c>
      <c r="T32" s="275">
        <v>5.52</v>
      </c>
    </row>
    <row r="33" spans="1:20" ht="12" customHeight="1">
      <c r="A33" s="4" t="str">
        <f>QueryE!B26</f>
        <v>Djibouti</v>
      </c>
      <c r="B33" s="15">
        <f>QueryE!C26</f>
        <v>166.10677276172908</v>
      </c>
      <c r="C33" s="15">
        <f>QueryE!D26</f>
        <v>173.39260704776476</v>
      </c>
      <c r="D33" s="15">
        <f>QueryE!E26</f>
        <v>185.35294431740783</v>
      </c>
      <c r="E33" s="92">
        <f>QueryE!F26</f>
        <v>142.48847998882425</v>
      </c>
      <c r="F33" s="34">
        <f>QueryE!G26</f>
        <v>179.14048685522371</v>
      </c>
      <c r="G33" s="20">
        <f>QueryE!H26</f>
        <v>2180</v>
      </c>
      <c r="H33" s="21">
        <f>QueryE!I26</f>
        <v>0.95891999999999999</v>
      </c>
      <c r="I33" s="263">
        <f>QueryE!J26</f>
        <v>2070.98</v>
      </c>
      <c r="J33" s="23">
        <f>IFERROR(QueryE!L26,"..    ")</f>
        <v>8.65003461429969</v>
      </c>
      <c r="N33" s="274" t="s">
        <v>562</v>
      </c>
      <c r="O33" s="273" t="s">
        <v>521</v>
      </c>
      <c r="P33" s="276">
        <v>84.19</v>
      </c>
      <c r="Q33" s="276">
        <v>93.92</v>
      </c>
      <c r="R33" s="276">
        <v>66.819999999999993</v>
      </c>
      <c r="S33" s="276">
        <v>79.13</v>
      </c>
      <c r="T33" s="276">
        <v>83.72</v>
      </c>
    </row>
    <row r="34" spans="1:20" ht="12" customHeight="1">
      <c r="A34" s="4" t="str">
        <f>QueryE!B27</f>
        <v>Equatorial Guinea</v>
      </c>
      <c r="B34" s="15">
        <f>QueryE!C27</f>
        <v>0.51685029217905654</v>
      </c>
      <c r="C34" s="15">
        <f>QueryE!D27</f>
        <v>7.4857574015564676</v>
      </c>
      <c r="D34" s="15">
        <f>QueryE!E27</f>
        <v>6.9235318773505545</v>
      </c>
      <c r="E34" s="92">
        <f>QueryE!F27</f>
        <v>6.9265448564635772</v>
      </c>
      <c r="F34" s="34">
        <f>QueryE!G27</f>
        <v>6.0256942148809784</v>
      </c>
      <c r="G34" s="20">
        <f>QueryE!H27</f>
        <v>7050</v>
      </c>
      <c r="H34" s="21">
        <f>QueryE!I27</f>
        <v>1.30897</v>
      </c>
      <c r="I34" s="263">
        <f>QueryE!J27</f>
        <v>10310.629999999999</v>
      </c>
      <c r="J34" s="23">
        <f>IFERROR(QueryE!L27,"..    ")</f>
        <v>5.8441571609891725E-2</v>
      </c>
      <c r="N34" s="274" t="s">
        <v>563</v>
      </c>
      <c r="O34" s="273" t="s">
        <v>521</v>
      </c>
      <c r="P34" s="275">
        <v>3583.96</v>
      </c>
      <c r="Q34" s="275">
        <v>3238.89</v>
      </c>
      <c r="R34" s="275">
        <v>4084.25</v>
      </c>
      <c r="S34" s="275">
        <v>4124.2700000000004</v>
      </c>
      <c r="T34" s="275">
        <v>4930.05</v>
      </c>
    </row>
    <row r="35" spans="1:20" ht="12" customHeight="1">
      <c r="A35" s="4" t="str">
        <f>QueryE!B28</f>
        <v>Eritrea</v>
      </c>
      <c r="B35" s="15">
        <f>QueryE!C28</f>
        <v>84.192293196415363</v>
      </c>
      <c r="C35" s="15">
        <f>QueryE!D28</f>
        <v>93.921371607153574</v>
      </c>
      <c r="D35" s="15">
        <f>QueryE!E28</f>
        <v>66.816682200128781</v>
      </c>
      <c r="E35" s="92">
        <f>QueryE!F28</f>
        <v>79.126233143588721</v>
      </c>
      <c r="F35" s="34">
        <f>QueryE!G28</f>
        <v>84.181722953280357</v>
      </c>
      <c r="G35" s="20">
        <f>QueryE!H28</f>
        <v>0</v>
      </c>
      <c r="H35" s="21">
        <f>QueryE!I28</f>
        <v>0</v>
      </c>
      <c r="I35" s="263">
        <f>QueryE!J28</f>
        <v>0</v>
      </c>
      <c r="J35" s="23" t="str">
        <f>IFERROR(QueryE!L28,"..    ")</f>
        <v xml:space="preserve">..    </v>
      </c>
      <c r="N35" s="274" t="s">
        <v>564</v>
      </c>
      <c r="O35" s="273" t="s">
        <v>521</v>
      </c>
      <c r="P35" s="276">
        <v>111.27</v>
      </c>
      <c r="Q35" s="276">
        <v>98.78</v>
      </c>
      <c r="R35" s="276">
        <v>41.5</v>
      </c>
      <c r="S35" s="276">
        <v>106.35</v>
      </c>
      <c r="T35" s="276">
        <v>116.23</v>
      </c>
    </row>
    <row r="36" spans="1:20" ht="12" customHeight="1">
      <c r="A36" s="4" t="str">
        <f>QueryE!B29</f>
        <v>Eswatini</v>
      </c>
      <c r="B36" s="15">
        <f>QueryE!C29</f>
        <v>86.373160551025535</v>
      </c>
      <c r="C36" s="15">
        <f>QueryE!D29</f>
        <v>92.625352586434289</v>
      </c>
      <c r="D36" s="15">
        <f>QueryE!E29</f>
        <v>147.4886586260622</v>
      </c>
      <c r="E36" s="92">
        <f>QueryE!F29</f>
        <v>146.61118809465015</v>
      </c>
      <c r="F36" s="34">
        <f>QueryE!G29</f>
        <v>120.35222705592155</v>
      </c>
      <c r="G36" s="20">
        <f>QueryE!H29</f>
        <v>3850</v>
      </c>
      <c r="H36" s="21">
        <f>QueryE!I29</f>
        <v>1.13619</v>
      </c>
      <c r="I36" s="263">
        <f>QueryE!J29</f>
        <v>4686.34</v>
      </c>
      <c r="J36" s="23">
        <f>IFERROR(QueryE!L29,"..    ")</f>
        <v>2.5681497086408913</v>
      </c>
      <c r="N36" s="274" t="s">
        <v>565</v>
      </c>
      <c r="O36" s="273" t="s">
        <v>521</v>
      </c>
      <c r="P36" s="275">
        <v>100.34</v>
      </c>
      <c r="Q36" s="275">
        <v>113.94</v>
      </c>
      <c r="R36" s="275">
        <v>91.99</v>
      </c>
      <c r="S36" s="275">
        <v>278.45</v>
      </c>
      <c r="T36" s="275">
        <v>232.63</v>
      </c>
    </row>
    <row r="37" spans="1:20" ht="12" customHeight="1">
      <c r="A37" s="4" t="str">
        <f>QueryE!B30</f>
        <v>Ethiopia</v>
      </c>
      <c r="B37" s="15">
        <f>QueryE!C30</f>
        <v>3583.9617684689979</v>
      </c>
      <c r="C37" s="15">
        <f>QueryE!D30</f>
        <v>3238.8851188267754</v>
      </c>
      <c r="D37" s="15">
        <f>QueryE!E30</f>
        <v>4084.2538094908905</v>
      </c>
      <c r="E37" s="92">
        <f>QueryE!F30</f>
        <v>4124.271127468347</v>
      </c>
      <c r="F37" s="34">
        <f>QueryE!G30</f>
        <v>4940.2182986495663</v>
      </c>
      <c r="G37" s="20">
        <f>QueryE!H30</f>
        <v>790</v>
      </c>
      <c r="H37" s="21">
        <f>QueryE!I30</f>
        <v>109.22456</v>
      </c>
      <c r="I37" s="263">
        <f>QueryE!J30</f>
        <v>83805.850000000006</v>
      </c>
      <c r="J37" s="23">
        <f>IFERROR(QueryE!L30,"..    ")</f>
        <v>5.8948370533197458</v>
      </c>
      <c r="N37" s="274" t="s">
        <v>566</v>
      </c>
      <c r="O37" s="273" t="s">
        <v>521</v>
      </c>
      <c r="P37" s="276">
        <v>1123.1300000000001</v>
      </c>
      <c r="Q37" s="276">
        <v>1770.48</v>
      </c>
      <c r="R37" s="276">
        <v>1318.65</v>
      </c>
      <c r="S37" s="276">
        <v>1263.05</v>
      </c>
      <c r="T37" s="276">
        <v>1067.25</v>
      </c>
    </row>
    <row r="38" spans="1:20" ht="12" customHeight="1">
      <c r="A38" s="4" t="str">
        <f>QueryE!B31</f>
        <v>Gabon</v>
      </c>
      <c r="B38" s="15">
        <f>QueryE!C31</f>
        <v>111.26757637792636</v>
      </c>
      <c r="C38" s="15">
        <f>QueryE!D31</f>
        <v>98.784315733048416</v>
      </c>
      <c r="D38" s="15">
        <f>QueryE!E31</f>
        <v>41.504767153328331</v>
      </c>
      <c r="E38" s="92">
        <f>QueryE!F31</f>
        <v>106.34907767825727</v>
      </c>
      <c r="F38" s="34">
        <f>QueryE!G31</f>
        <v>116.37984533050181</v>
      </c>
      <c r="G38" s="20">
        <f>QueryE!H31</f>
        <v>6800</v>
      </c>
      <c r="H38" s="21">
        <f>QueryE!I31</f>
        <v>2.1192799999999998</v>
      </c>
      <c r="I38" s="263">
        <f>QueryE!J31</f>
        <v>15747.28</v>
      </c>
      <c r="J38" s="23">
        <f>IFERROR(QueryE!L31,"..    ")</f>
        <v>0.73904728518513541</v>
      </c>
      <c r="N38" s="274" t="s">
        <v>567</v>
      </c>
      <c r="O38" s="273" t="s">
        <v>521</v>
      </c>
      <c r="P38" s="275">
        <v>563.12</v>
      </c>
      <c r="Q38" s="275">
        <v>538.92999999999995</v>
      </c>
      <c r="R38" s="275">
        <v>566.76</v>
      </c>
      <c r="S38" s="275">
        <v>472.27</v>
      </c>
      <c r="T38" s="275">
        <v>590.6</v>
      </c>
    </row>
    <row r="39" spans="1:20" ht="12" customHeight="1">
      <c r="A39" s="4" t="str">
        <f>QueryE!B32</f>
        <v>Gambia</v>
      </c>
      <c r="B39" s="15">
        <f>QueryE!C32</f>
        <v>100.33505707485942</v>
      </c>
      <c r="C39" s="15">
        <f>QueryE!D32</f>
        <v>113.93810881133676</v>
      </c>
      <c r="D39" s="15">
        <f>QueryE!E32</f>
        <v>91.985177201409854</v>
      </c>
      <c r="E39" s="92">
        <f>QueryE!F32</f>
        <v>278.44765163677238</v>
      </c>
      <c r="F39" s="34">
        <f>QueryE!G32</f>
        <v>234.09278064164539</v>
      </c>
      <c r="G39" s="20">
        <f>QueryE!H32</f>
        <v>700</v>
      </c>
      <c r="H39" s="21">
        <f>QueryE!I32</f>
        <v>2.2801</v>
      </c>
      <c r="I39" s="263">
        <f>QueryE!J32</f>
        <v>1595.42</v>
      </c>
      <c r="J39" s="23">
        <f>IFERROR(QueryE!L32,"..    ")</f>
        <v>14.6727996791845</v>
      </c>
      <c r="N39" s="274" t="s">
        <v>568</v>
      </c>
      <c r="O39" s="273" t="s">
        <v>521</v>
      </c>
      <c r="P39" s="276">
        <v>110.25</v>
      </c>
      <c r="Q39" s="276">
        <v>95.04</v>
      </c>
      <c r="R39" s="276">
        <v>196.82</v>
      </c>
      <c r="S39" s="276">
        <v>113.36</v>
      </c>
      <c r="T39" s="276">
        <v>152.37</v>
      </c>
    </row>
    <row r="40" spans="1:20" ht="12" customHeight="1">
      <c r="A40" s="4" t="str">
        <f>QueryE!B33</f>
        <v>Ghana</v>
      </c>
      <c r="B40" s="15">
        <f>QueryE!C33</f>
        <v>1123.1269771737805</v>
      </c>
      <c r="C40" s="15">
        <f>QueryE!D33</f>
        <v>1770.4818427013383</v>
      </c>
      <c r="D40" s="15">
        <f>QueryE!E33</f>
        <v>1318.6546308194393</v>
      </c>
      <c r="E40" s="92">
        <f>QueryE!F33</f>
        <v>1263.0467899072439</v>
      </c>
      <c r="F40" s="34">
        <f>QueryE!G33</f>
        <v>1067.5014054829803</v>
      </c>
      <c r="G40" s="20">
        <f>QueryE!H33</f>
        <v>2130</v>
      </c>
      <c r="H40" s="21">
        <f>QueryE!I33</f>
        <v>29.767109999999999</v>
      </c>
      <c r="I40" s="263">
        <f>QueryE!J33</f>
        <v>64270.239999999998</v>
      </c>
      <c r="J40" s="23">
        <f>IFERROR(QueryE!L33,"..    ")</f>
        <v>1.6609575528004568</v>
      </c>
      <c r="N40" s="274" t="s">
        <v>569</v>
      </c>
      <c r="O40" s="273" t="s">
        <v>521</v>
      </c>
      <c r="P40" s="275">
        <v>2661.03</v>
      </c>
      <c r="Q40" s="275">
        <v>2463.52</v>
      </c>
      <c r="R40" s="275">
        <v>2188.39</v>
      </c>
      <c r="S40" s="275">
        <v>2480.2199999999998</v>
      </c>
      <c r="T40" s="275">
        <v>2488.39</v>
      </c>
    </row>
    <row r="41" spans="1:20" ht="12" customHeight="1">
      <c r="A41" s="4" t="str">
        <f>QueryE!B34</f>
        <v>Guinea</v>
      </c>
      <c r="B41" s="15">
        <f>QueryE!C34</f>
        <v>563.12061563710063</v>
      </c>
      <c r="C41" s="15">
        <f>QueryE!D34</f>
        <v>538.92512991420404</v>
      </c>
      <c r="D41" s="15">
        <f>QueryE!E34</f>
        <v>566.75614572386121</v>
      </c>
      <c r="E41" s="92">
        <f>QueryE!F34</f>
        <v>472.26718231345899</v>
      </c>
      <c r="F41" s="34">
        <f>QueryE!G34</f>
        <v>594.18339203075163</v>
      </c>
      <c r="G41" s="20">
        <f>QueryE!H34</f>
        <v>830</v>
      </c>
      <c r="H41" s="21">
        <f>QueryE!I34</f>
        <v>12.41432</v>
      </c>
      <c r="I41" s="263">
        <f>QueryE!J34</f>
        <v>10371.790000000001</v>
      </c>
      <c r="J41" s="23">
        <f>IFERROR(QueryE!L34,"..    ")</f>
        <v>5.7288413285532354</v>
      </c>
      <c r="N41" s="274" t="s">
        <v>570</v>
      </c>
      <c r="O41" s="273" t="s">
        <v>521</v>
      </c>
      <c r="P41" s="276">
        <v>107.17</v>
      </c>
      <c r="Q41" s="276">
        <v>86.49</v>
      </c>
      <c r="R41" s="276">
        <v>112.07</v>
      </c>
      <c r="S41" s="276">
        <v>145.66</v>
      </c>
      <c r="T41" s="276">
        <v>151.84</v>
      </c>
    </row>
    <row r="42" spans="1:20" ht="12" customHeight="1">
      <c r="A42" s="4" t="str">
        <f>QueryE!B35</f>
        <v>Guinea-Bissau</v>
      </c>
      <c r="B42" s="15">
        <f>QueryE!C35</f>
        <v>110.25485017509304</v>
      </c>
      <c r="C42" s="15">
        <f>QueryE!D35</f>
        <v>95.039579480011795</v>
      </c>
      <c r="D42" s="15">
        <f>QueryE!E35</f>
        <v>196.82327514009592</v>
      </c>
      <c r="E42" s="92">
        <f>QueryE!F35</f>
        <v>113.35689471359895</v>
      </c>
      <c r="F42" s="34">
        <f>QueryE!G35</f>
        <v>152.5376778447843</v>
      </c>
      <c r="G42" s="20">
        <f>QueryE!H35</f>
        <v>750</v>
      </c>
      <c r="H42" s="21">
        <f>QueryE!I35</f>
        <v>1.8743099999999999</v>
      </c>
      <c r="I42" s="263">
        <f>QueryE!J35</f>
        <v>1456.1</v>
      </c>
      <c r="J42" s="23">
        <f>IFERROR(QueryE!L35,"..    ")</f>
        <v>10.475769373311195</v>
      </c>
      <c r="N42" s="274" t="s">
        <v>571</v>
      </c>
      <c r="O42" s="273" t="s">
        <v>521</v>
      </c>
      <c r="P42" s="275">
        <v>749.59</v>
      </c>
      <c r="Q42" s="275">
        <v>1094.43</v>
      </c>
      <c r="R42" s="275">
        <v>819.03</v>
      </c>
      <c r="S42" s="275">
        <v>630.63</v>
      </c>
      <c r="T42" s="275">
        <v>570.75</v>
      </c>
    </row>
    <row r="43" spans="1:20" ht="12" customHeight="1">
      <c r="A43" s="4" t="str">
        <f>QueryE!B36</f>
        <v>Kenya</v>
      </c>
      <c r="B43" s="15">
        <f>QueryE!C36</f>
        <v>2661.0296334431901</v>
      </c>
      <c r="C43" s="15">
        <f>QueryE!D36</f>
        <v>2463.5244835419016</v>
      </c>
      <c r="D43" s="15">
        <f>QueryE!E36</f>
        <v>2188.3853962462058</v>
      </c>
      <c r="E43" s="92">
        <f>QueryE!F36</f>
        <v>2480.2218618460897</v>
      </c>
      <c r="F43" s="34">
        <f>QueryE!G36</f>
        <v>2489.9693250058108</v>
      </c>
      <c r="G43" s="20">
        <f>QueryE!H36</f>
        <v>1620</v>
      </c>
      <c r="H43" s="21">
        <f>QueryE!I36</f>
        <v>51.393009999999997</v>
      </c>
      <c r="I43" s="263">
        <f>QueryE!J36</f>
        <v>87180.160000000003</v>
      </c>
      <c r="J43" s="23">
        <f>IFERROR(QueryE!L36,"..    ")</f>
        <v>2.8561192420452208</v>
      </c>
      <c r="N43" s="274" t="s">
        <v>572</v>
      </c>
      <c r="O43" s="273" t="s">
        <v>521</v>
      </c>
      <c r="P43" s="276">
        <v>588.12</v>
      </c>
      <c r="Q43" s="276">
        <v>677.51</v>
      </c>
      <c r="R43" s="276">
        <v>621.58000000000004</v>
      </c>
      <c r="S43" s="276">
        <v>779.04</v>
      </c>
      <c r="T43" s="276">
        <v>690.57</v>
      </c>
    </row>
    <row r="44" spans="1:20" ht="12" customHeight="1">
      <c r="A44" s="4" t="str">
        <f>QueryE!B37</f>
        <v>Lesotho</v>
      </c>
      <c r="B44" s="15">
        <f>QueryE!C37</f>
        <v>107.17426552005207</v>
      </c>
      <c r="C44" s="15">
        <f>QueryE!D37</f>
        <v>86.489840729669368</v>
      </c>
      <c r="D44" s="15">
        <f>QueryE!E37</f>
        <v>112.06663402072002</v>
      </c>
      <c r="E44" s="92">
        <f>QueryE!F37</f>
        <v>145.66360488136374</v>
      </c>
      <c r="F44" s="34">
        <f>QueryE!G37</f>
        <v>153.68024303078624</v>
      </c>
      <c r="G44" s="20">
        <f>QueryE!H37</f>
        <v>1380</v>
      </c>
      <c r="H44" s="21">
        <f>QueryE!I37</f>
        <v>2.1081300000000001</v>
      </c>
      <c r="I44" s="263">
        <f>QueryE!J37</f>
        <v>3130.2</v>
      </c>
      <c r="J44" s="23">
        <f>IFERROR(QueryE!L37,"..    ")</f>
        <v>4.9095982055710898</v>
      </c>
      <c r="N44" s="274" t="s">
        <v>573</v>
      </c>
      <c r="O44" s="273" t="s">
        <v>521</v>
      </c>
      <c r="P44" s="275">
        <v>931.16</v>
      </c>
      <c r="Q44" s="275">
        <v>1049.3800000000001</v>
      </c>
      <c r="R44" s="275">
        <v>1241.6099999999999</v>
      </c>
      <c r="S44" s="275">
        <v>1517.56</v>
      </c>
      <c r="T44" s="275">
        <v>1270.97</v>
      </c>
    </row>
    <row r="45" spans="1:20" ht="12" customHeight="1">
      <c r="A45" s="4" t="str">
        <f>QueryE!B38</f>
        <v>Liberia</v>
      </c>
      <c r="B45" s="15">
        <f>QueryE!C38</f>
        <v>749.59479831685724</v>
      </c>
      <c r="C45" s="15">
        <f>QueryE!D38</f>
        <v>1094.4309414280935</v>
      </c>
      <c r="D45" s="15">
        <f>QueryE!E38</f>
        <v>819.03339750480222</v>
      </c>
      <c r="E45" s="92">
        <f>QueryE!F38</f>
        <v>630.63149385963698</v>
      </c>
      <c r="F45" s="34">
        <f>QueryE!G38</f>
        <v>573.17433540570221</v>
      </c>
      <c r="G45" s="20">
        <f>QueryE!H38</f>
        <v>600</v>
      </c>
      <c r="H45" s="21">
        <f>QueryE!I38</f>
        <v>4.8189799999999998</v>
      </c>
      <c r="I45" s="263">
        <f>QueryE!J38</f>
        <v>2812</v>
      </c>
      <c r="J45" s="23">
        <f>IFERROR(QueryE!L38,"..    ")</f>
        <v>20.383155597642329</v>
      </c>
      <c r="N45" s="274" t="s">
        <v>574</v>
      </c>
      <c r="O45" s="273" t="s">
        <v>521</v>
      </c>
      <c r="P45" s="276">
        <v>1235.8399999999999</v>
      </c>
      <c r="Q45" s="276">
        <v>1201.5999999999999</v>
      </c>
      <c r="R45" s="276">
        <v>1205.06</v>
      </c>
      <c r="S45" s="276">
        <v>1359.97</v>
      </c>
      <c r="T45" s="276">
        <v>1492.24</v>
      </c>
    </row>
    <row r="46" spans="1:20" ht="12" customHeight="1">
      <c r="A46" s="4" t="str">
        <f>QueryE!B39</f>
        <v>Madagascar</v>
      </c>
      <c r="B46" s="15">
        <f>QueryE!C39</f>
        <v>588.12128894931936</v>
      </c>
      <c r="C46" s="15">
        <f>QueryE!D39</f>
        <v>677.5088767651024</v>
      </c>
      <c r="D46" s="15">
        <f>QueryE!E39</f>
        <v>621.58237324832476</v>
      </c>
      <c r="E46" s="92">
        <f>QueryE!F39</f>
        <v>779.03611879324524</v>
      </c>
      <c r="F46" s="34">
        <f>QueryE!G39</f>
        <v>692.91428117020337</v>
      </c>
      <c r="G46" s="20">
        <f>QueryE!H39</f>
        <v>440</v>
      </c>
      <c r="H46" s="21">
        <f>QueryE!I39</f>
        <v>26.262370000000001</v>
      </c>
      <c r="I46" s="263">
        <f>QueryE!J39</f>
        <v>11701.66</v>
      </c>
      <c r="J46" s="23">
        <f>IFERROR(QueryE!L39,"..    ")</f>
        <v>5.9215041384743987</v>
      </c>
      <c r="N46" s="274" t="s">
        <v>575</v>
      </c>
      <c r="O46" s="273" t="s">
        <v>521</v>
      </c>
      <c r="P46" s="275">
        <v>260.70999999999998</v>
      </c>
      <c r="Q46" s="275">
        <v>329.46</v>
      </c>
      <c r="R46" s="275">
        <v>307.29000000000002</v>
      </c>
      <c r="S46" s="275">
        <v>290.89</v>
      </c>
      <c r="T46" s="275">
        <v>447.18</v>
      </c>
    </row>
    <row r="47" spans="1:20" ht="12" customHeight="1">
      <c r="A47" s="4" t="str">
        <f>QueryE!B40</f>
        <v>Malawi</v>
      </c>
      <c r="B47" s="15">
        <f>QueryE!C40</f>
        <v>931.15890328076784</v>
      </c>
      <c r="C47" s="15">
        <f>QueryE!D40</f>
        <v>1049.3826619720412</v>
      </c>
      <c r="D47" s="15">
        <f>QueryE!E40</f>
        <v>1241.6072846832292</v>
      </c>
      <c r="E47" s="92">
        <f>QueryE!F40</f>
        <v>1517.5629991940368</v>
      </c>
      <c r="F47" s="34">
        <f>QueryE!G40</f>
        <v>1275.3429921120928</v>
      </c>
      <c r="G47" s="20">
        <f>QueryE!H40</f>
        <v>360</v>
      </c>
      <c r="H47" s="21">
        <f>QueryE!I40</f>
        <v>18.143319999999999</v>
      </c>
      <c r="I47" s="263">
        <f>QueryE!J40</f>
        <v>7045.75</v>
      </c>
      <c r="J47" s="23">
        <f>IFERROR(QueryE!L40,"..    ")</f>
        <v>18.100883399383925</v>
      </c>
      <c r="N47" s="274" t="s">
        <v>576</v>
      </c>
      <c r="O47" s="273" t="s">
        <v>521</v>
      </c>
      <c r="P47" s="276">
        <v>44.59</v>
      </c>
      <c r="Q47" s="276">
        <v>78.42</v>
      </c>
      <c r="R47" s="276">
        <v>42.34</v>
      </c>
      <c r="S47" s="276">
        <v>11.65</v>
      </c>
      <c r="T47" s="276">
        <v>66.7</v>
      </c>
    </row>
    <row r="48" spans="1:20" ht="12" customHeight="1">
      <c r="A48" s="4" t="str">
        <f>QueryE!B41</f>
        <v>Mali</v>
      </c>
      <c r="B48" s="15">
        <f>QueryE!C41</f>
        <v>1235.83810256682</v>
      </c>
      <c r="C48" s="15">
        <f>QueryE!D41</f>
        <v>1201.6032154793552</v>
      </c>
      <c r="D48" s="15">
        <f>QueryE!E41</f>
        <v>1205.0570580644121</v>
      </c>
      <c r="E48" s="92">
        <f>QueryE!F41</f>
        <v>1359.9694407022425</v>
      </c>
      <c r="F48" s="34">
        <f>QueryE!G41</f>
        <v>1496.3879676019792</v>
      </c>
      <c r="G48" s="20">
        <f>QueryE!H41</f>
        <v>830</v>
      </c>
      <c r="H48" s="21">
        <f>QueryE!I41</f>
        <v>19.07769</v>
      </c>
      <c r="I48" s="263">
        <f>QueryE!J41</f>
        <v>16615.88</v>
      </c>
      <c r="J48" s="23">
        <f>IFERROR(QueryE!L41,"..    ")</f>
        <v>9.0057701885303647</v>
      </c>
      <c r="N48" s="274" t="s">
        <v>577</v>
      </c>
      <c r="O48" s="273" t="s">
        <v>521</v>
      </c>
      <c r="P48" s="275" t="s">
        <v>528</v>
      </c>
      <c r="Q48" s="275" t="s">
        <v>528</v>
      </c>
      <c r="R48" s="275" t="s">
        <v>528</v>
      </c>
      <c r="S48" s="275" t="s">
        <v>528</v>
      </c>
      <c r="T48" s="275" t="s">
        <v>528</v>
      </c>
    </row>
    <row r="49" spans="1:20" ht="12" customHeight="1">
      <c r="A49" s="4" t="str">
        <f>QueryE!B42</f>
        <v>Mauritania</v>
      </c>
      <c r="B49" s="15">
        <f>QueryE!C42</f>
        <v>260.7066869876632</v>
      </c>
      <c r="C49" s="15">
        <f>QueryE!D42</f>
        <v>329.46298780924735</v>
      </c>
      <c r="D49" s="15">
        <f>QueryE!E42</f>
        <v>307.29086344280626</v>
      </c>
      <c r="E49" s="92">
        <f>QueryE!F42</f>
        <v>290.89438662454751</v>
      </c>
      <c r="F49" s="34">
        <f>QueryE!G42</f>
        <v>447.13533652793723</v>
      </c>
      <c r="G49" s="20">
        <f>QueryE!H42</f>
        <v>1190</v>
      </c>
      <c r="H49" s="21">
        <f>QueryE!I42</f>
        <v>4.4033199999999999</v>
      </c>
      <c r="I49" s="263">
        <f>QueryE!J42</f>
        <v>5333.47</v>
      </c>
      <c r="J49" s="23">
        <f>IFERROR(QueryE!L42,"..    ")</f>
        <v>8.3835727308475949</v>
      </c>
      <c r="N49" s="274" t="s">
        <v>578</v>
      </c>
      <c r="O49" s="273" t="s">
        <v>521</v>
      </c>
      <c r="P49" s="276">
        <v>2106.0100000000002</v>
      </c>
      <c r="Q49" s="276">
        <v>1819.12</v>
      </c>
      <c r="R49" s="276">
        <v>1533.77</v>
      </c>
      <c r="S49" s="276">
        <v>1806.09</v>
      </c>
      <c r="T49" s="276">
        <v>1819.79</v>
      </c>
    </row>
    <row r="50" spans="1:20" ht="12" customHeight="1">
      <c r="A50" s="4" t="str">
        <f>QueryE!B43</f>
        <v>Mauritius</v>
      </c>
      <c r="B50" s="15">
        <f>QueryE!C43</f>
        <v>44.59283339388697</v>
      </c>
      <c r="C50" s="15">
        <f>QueryE!D43</f>
        <v>78.424798016718924</v>
      </c>
      <c r="D50" s="15">
        <f>QueryE!E43</f>
        <v>42.335067607557406</v>
      </c>
      <c r="E50" s="92">
        <f>QueryE!F43</f>
        <v>11.652824863790805</v>
      </c>
      <c r="F50" s="34">
        <f>QueryE!G43</f>
        <v>68.64506182461858</v>
      </c>
      <c r="G50" s="20">
        <f>QueryE!H43</f>
        <v>12050</v>
      </c>
      <c r="H50" s="21">
        <f>QueryE!I43</f>
        <v>1.2653000000000001</v>
      </c>
      <c r="I50" s="263">
        <f>QueryE!J43</f>
        <v>15615.04</v>
      </c>
      <c r="J50" s="23">
        <f>IFERROR(QueryE!L43,"..    ")</f>
        <v>0.43960861979616173</v>
      </c>
      <c r="N50" s="274" t="s">
        <v>579</v>
      </c>
      <c r="O50" s="273" t="s">
        <v>521</v>
      </c>
      <c r="P50" s="275">
        <v>226.22</v>
      </c>
      <c r="Q50" s="275">
        <v>142.38</v>
      </c>
      <c r="R50" s="275">
        <v>170.19</v>
      </c>
      <c r="S50" s="275">
        <v>186.69</v>
      </c>
      <c r="T50" s="275">
        <v>150.03</v>
      </c>
    </row>
    <row r="51" spans="1:20" ht="12" customHeight="1">
      <c r="A51" s="4" t="str">
        <f>QueryE!B44</f>
        <v>Mozambique</v>
      </c>
      <c r="B51" s="15">
        <f>QueryE!C44</f>
        <v>2106.009796900335</v>
      </c>
      <c r="C51" s="15">
        <f>QueryE!D44</f>
        <v>1819.1249154300458</v>
      </c>
      <c r="D51" s="15">
        <f>QueryE!E44</f>
        <v>1533.7727941975343</v>
      </c>
      <c r="E51" s="92">
        <f>QueryE!F44</f>
        <v>1806.0936754195534</v>
      </c>
      <c r="F51" s="34">
        <f>QueryE!G44</f>
        <v>1820.2312102471847</v>
      </c>
      <c r="G51" s="20">
        <f>QueryE!H44</f>
        <v>440</v>
      </c>
      <c r="H51" s="21">
        <f>QueryE!I44</f>
        <v>29.49596</v>
      </c>
      <c r="I51" s="263">
        <f>QueryE!J44</f>
        <v>14147</v>
      </c>
      <c r="J51" s="23">
        <f>IFERROR(QueryE!L44,"..    ")</f>
        <v>12.866552698432068</v>
      </c>
      <c r="N51" s="274" t="s">
        <v>580</v>
      </c>
      <c r="O51" s="273" t="s">
        <v>521</v>
      </c>
      <c r="P51" s="276">
        <v>917.78</v>
      </c>
      <c r="Q51" s="276">
        <v>869.28</v>
      </c>
      <c r="R51" s="276">
        <v>952.48</v>
      </c>
      <c r="S51" s="276">
        <v>1223.0899999999999</v>
      </c>
      <c r="T51" s="276">
        <v>1196.32</v>
      </c>
    </row>
    <row r="52" spans="1:20" ht="12" customHeight="1">
      <c r="A52" s="4" t="str">
        <f>QueryE!B45</f>
        <v>Namibia</v>
      </c>
      <c r="B52" s="15">
        <f>QueryE!C45</f>
        <v>226.22061437212886</v>
      </c>
      <c r="C52" s="15">
        <f>QueryE!D45</f>
        <v>142.37725292449318</v>
      </c>
      <c r="D52" s="15">
        <f>QueryE!E45</f>
        <v>170.19445056403444</v>
      </c>
      <c r="E52" s="92">
        <f>QueryE!F45</f>
        <v>186.68894818381031</v>
      </c>
      <c r="F52" s="34">
        <f>QueryE!G45</f>
        <v>151.89859122627223</v>
      </c>
      <c r="G52" s="20">
        <f>QueryE!H45</f>
        <v>5250</v>
      </c>
      <c r="H52" s="21">
        <f>QueryE!I45</f>
        <v>2.4482599999999999</v>
      </c>
      <c r="I52" s="263">
        <f>QueryE!J45</f>
        <v>14245.98</v>
      </c>
      <c r="J52" s="23">
        <f>IFERROR(QueryE!L45,"..    ")</f>
        <v>1.0662558225286869</v>
      </c>
      <c r="N52" s="274" t="s">
        <v>581</v>
      </c>
      <c r="O52" s="273" t="s">
        <v>521</v>
      </c>
      <c r="P52" s="275">
        <v>2478.6</v>
      </c>
      <c r="Q52" s="275">
        <v>2431.54</v>
      </c>
      <c r="R52" s="275">
        <v>2498.19</v>
      </c>
      <c r="S52" s="275">
        <v>3358.96</v>
      </c>
      <c r="T52" s="275">
        <v>3301.52</v>
      </c>
    </row>
    <row r="53" spans="1:20" ht="12" customHeight="1">
      <c r="A53" s="4" t="str">
        <f>QueryE!B46</f>
        <v>Niger</v>
      </c>
      <c r="B53" s="15">
        <f>QueryE!C46</f>
        <v>917.77997854562284</v>
      </c>
      <c r="C53" s="15">
        <f>QueryE!D46</f>
        <v>869.27617702687928</v>
      </c>
      <c r="D53" s="15">
        <f>QueryE!E46</f>
        <v>952.47824022991711</v>
      </c>
      <c r="E53" s="92">
        <f>QueryE!F46</f>
        <v>1223.0875334866664</v>
      </c>
      <c r="F53" s="34">
        <f>QueryE!G46</f>
        <v>1197.342374075407</v>
      </c>
      <c r="G53" s="20">
        <f>QueryE!H46</f>
        <v>380</v>
      </c>
      <c r="H53" s="21">
        <f>QueryE!I46</f>
        <v>22.44295</v>
      </c>
      <c r="I53" s="263">
        <f>QueryE!J46</f>
        <v>9040.14</v>
      </c>
      <c r="J53" s="23">
        <f>IFERROR(QueryE!L46,"..    ")</f>
        <v>13.244732648779852</v>
      </c>
      <c r="N53" s="274" t="s">
        <v>582</v>
      </c>
      <c r="O53" s="273" t="s">
        <v>521</v>
      </c>
      <c r="P53" s="276">
        <v>1035.03</v>
      </c>
      <c r="Q53" s="276">
        <v>1088.32</v>
      </c>
      <c r="R53" s="276">
        <v>1150.47</v>
      </c>
      <c r="S53" s="276">
        <v>1231.2</v>
      </c>
      <c r="T53" s="276">
        <v>1119.27</v>
      </c>
    </row>
    <row r="54" spans="1:20" ht="12" customHeight="1">
      <c r="A54" s="4" t="str">
        <f>QueryE!B47</f>
        <v>Nigeria</v>
      </c>
      <c r="B54" s="15">
        <f>QueryE!C47</f>
        <v>2478.5989778399985</v>
      </c>
      <c r="C54" s="15">
        <f>QueryE!D47</f>
        <v>2431.5367539211243</v>
      </c>
      <c r="D54" s="15">
        <f>QueryE!E47</f>
        <v>2498.1879933001828</v>
      </c>
      <c r="E54" s="92">
        <f>QueryE!F47</f>
        <v>3358.9623810257604</v>
      </c>
      <c r="F54" s="34">
        <f>QueryE!G47</f>
        <v>3304.816593462011</v>
      </c>
      <c r="G54" s="20">
        <f>QueryE!H47</f>
        <v>1960</v>
      </c>
      <c r="H54" s="21">
        <f>QueryE!I47</f>
        <v>195.87474</v>
      </c>
      <c r="I54" s="263">
        <f>QueryE!J47</f>
        <v>378945.89</v>
      </c>
      <c r="J54" s="23">
        <f>IFERROR(QueryE!L47,"..    ")</f>
        <v>0.87210778126186073</v>
      </c>
      <c r="N54" s="274" t="s">
        <v>583</v>
      </c>
      <c r="O54" s="273" t="s">
        <v>521</v>
      </c>
      <c r="P54" s="275">
        <v>131.35</v>
      </c>
      <c r="Q54" s="275">
        <v>81.92</v>
      </c>
      <c r="R54" s="275">
        <v>106.49</v>
      </c>
      <c r="S54" s="275">
        <v>65.63</v>
      </c>
      <c r="T54" s="275">
        <v>67</v>
      </c>
    </row>
    <row r="55" spans="1:20" ht="12" customHeight="1">
      <c r="A55" s="4" t="str">
        <f>QueryE!B48</f>
        <v>Rwanda</v>
      </c>
      <c r="B55" s="15">
        <f>QueryE!C48</f>
        <v>1035.0324365902977</v>
      </c>
      <c r="C55" s="15">
        <f>QueryE!D48</f>
        <v>1088.3213065037796</v>
      </c>
      <c r="D55" s="15">
        <f>QueryE!E48</f>
        <v>1150.4733347763831</v>
      </c>
      <c r="E55" s="92">
        <f>QueryE!F48</f>
        <v>1231.196091755909</v>
      </c>
      <c r="F55" s="34">
        <f>QueryE!G48</f>
        <v>1119.1979990681975</v>
      </c>
      <c r="G55" s="20">
        <f>QueryE!H48</f>
        <v>780</v>
      </c>
      <c r="H55" s="21">
        <f>QueryE!I48</f>
        <v>12.30194</v>
      </c>
      <c r="I55" s="263">
        <f>QueryE!J48</f>
        <v>9308.1200000000008</v>
      </c>
      <c r="J55" s="23">
        <f>IFERROR(QueryE!L48,"..    ")</f>
        <v>12.023888809643596</v>
      </c>
      <c r="N55" s="274" t="s">
        <v>584</v>
      </c>
      <c r="O55" s="273" t="s">
        <v>521</v>
      </c>
      <c r="P55" s="276">
        <v>41.38</v>
      </c>
      <c r="Q55" s="276">
        <v>48.95</v>
      </c>
      <c r="R55" s="276">
        <v>47.04</v>
      </c>
      <c r="S55" s="276">
        <v>40.229999999999997</v>
      </c>
      <c r="T55" s="276">
        <v>44.34</v>
      </c>
    </row>
    <row r="56" spans="1:20" ht="12" customHeight="1">
      <c r="A56" s="4" t="str">
        <f>QueryE!B49</f>
        <v>Saint Helena</v>
      </c>
      <c r="B56" s="15">
        <f>QueryE!C49</f>
        <v>131.34929788514168</v>
      </c>
      <c r="C56" s="15">
        <f>QueryE!D49</f>
        <v>81.915821443915235</v>
      </c>
      <c r="D56" s="15">
        <f>QueryE!E49</f>
        <v>106.49412171175074</v>
      </c>
      <c r="E56" s="92">
        <f>QueryE!F49</f>
        <v>65.628389252656291</v>
      </c>
      <c r="F56" s="34">
        <f>QueryE!G49</f>
        <v>67.00062872397001</v>
      </c>
      <c r="G56" s="20">
        <f>QueryE!H49</f>
        <v>0</v>
      </c>
      <c r="H56" s="21">
        <f>QueryE!I49</f>
        <v>7.8399999999999997E-3</v>
      </c>
      <c r="I56" s="263">
        <f>QueryE!J49</f>
        <v>0</v>
      </c>
      <c r="J56" s="23" t="str">
        <f>IFERROR(QueryE!L49,"..    ")</f>
        <v xml:space="preserve">..    </v>
      </c>
      <c r="N56" s="274" t="s">
        <v>585</v>
      </c>
      <c r="O56" s="273" t="s">
        <v>521</v>
      </c>
      <c r="P56" s="275">
        <v>1108.68</v>
      </c>
      <c r="Q56" s="275">
        <v>869.4</v>
      </c>
      <c r="R56" s="275">
        <v>731.22</v>
      </c>
      <c r="S56" s="275">
        <v>907.16</v>
      </c>
      <c r="T56" s="275">
        <v>991.59</v>
      </c>
    </row>
    <row r="57" spans="1:20" ht="12" customHeight="1">
      <c r="A57" s="4" t="str">
        <f>QueryE!B50</f>
        <v>Sao Tome and Principe</v>
      </c>
      <c r="B57" s="15">
        <f>QueryE!C50</f>
        <v>41.377082505769557</v>
      </c>
      <c r="C57" s="15">
        <f>QueryE!D50</f>
        <v>48.949905806527767</v>
      </c>
      <c r="D57" s="15">
        <f>QueryE!E50</f>
        <v>47.035991137594259</v>
      </c>
      <c r="E57" s="92">
        <f>QueryE!F50</f>
        <v>40.226552196867281</v>
      </c>
      <c r="F57" s="34">
        <f>QueryE!G50</f>
        <v>46.247733110752016</v>
      </c>
      <c r="G57" s="20">
        <f>QueryE!H50</f>
        <v>1890</v>
      </c>
      <c r="H57" s="21">
        <f>QueryE!I50</f>
        <v>0.21103</v>
      </c>
      <c r="I57" s="263">
        <f>QueryE!J50</f>
        <v>424.77</v>
      </c>
      <c r="J57" s="23">
        <f>IFERROR(QueryE!L50,"..    ")</f>
        <v>10.88771172887728</v>
      </c>
      <c r="N57" s="274" t="s">
        <v>586</v>
      </c>
      <c r="O57" s="273" t="s">
        <v>521</v>
      </c>
      <c r="P57" s="276">
        <v>12</v>
      </c>
      <c r="Q57" s="276">
        <v>6.78</v>
      </c>
      <c r="R57" s="276">
        <v>5.76</v>
      </c>
      <c r="S57" s="276">
        <v>16.2</v>
      </c>
      <c r="T57" s="276" t="s">
        <v>528</v>
      </c>
    </row>
    <row r="58" spans="1:20" ht="12" customHeight="1">
      <c r="A58" s="4" t="str">
        <f>QueryE!B51</f>
        <v>Senegal</v>
      </c>
      <c r="B58" s="15">
        <f>QueryE!C51</f>
        <v>1108.6789054345913</v>
      </c>
      <c r="C58" s="15">
        <f>QueryE!D51</f>
        <v>869.39947423411684</v>
      </c>
      <c r="D58" s="15">
        <f>QueryE!E51</f>
        <v>731.21705519374518</v>
      </c>
      <c r="E58" s="92">
        <f>QueryE!F51</f>
        <v>907.15542273428696</v>
      </c>
      <c r="F58" s="34">
        <f>QueryE!G51</f>
        <v>994.09007087986447</v>
      </c>
      <c r="G58" s="20">
        <f>QueryE!H51</f>
        <v>1410</v>
      </c>
      <c r="H58" s="21">
        <f>QueryE!I51</f>
        <v>15.85436</v>
      </c>
      <c r="I58" s="263">
        <f>QueryE!J51</f>
        <v>23435.33</v>
      </c>
      <c r="J58" s="23">
        <f>IFERROR(QueryE!L51,"..    ")</f>
        <v>4.2418437072567974</v>
      </c>
      <c r="N58" s="274" t="s">
        <v>587</v>
      </c>
      <c r="O58" s="273" t="s">
        <v>521</v>
      </c>
      <c r="P58" s="275">
        <v>914.03</v>
      </c>
      <c r="Q58" s="275">
        <v>946.82</v>
      </c>
      <c r="R58" s="275">
        <v>693.26</v>
      </c>
      <c r="S58" s="275">
        <v>541.16999999999996</v>
      </c>
      <c r="T58" s="275">
        <v>505.9</v>
      </c>
    </row>
    <row r="59" spans="1:20" ht="12" customHeight="1">
      <c r="A59" s="4" t="s">
        <v>502</v>
      </c>
      <c r="B59" s="15">
        <f>QueryE!C52</f>
        <v>12.002857574765871</v>
      </c>
      <c r="C59" s="15">
        <f>QueryE!D52</f>
        <v>6.7821563024841236</v>
      </c>
      <c r="D59" s="15">
        <f>QueryE!E52</f>
        <v>5.7642879604997397</v>
      </c>
      <c r="E59" s="92">
        <f>QueryE!F52</f>
        <v>16.201306320702855</v>
      </c>
      <c r="F59" s="34">
        <f>QueryE!G52</f>
        <v>0</v>
      </c>
      <c r="G59" s="162">
        <f>QueryE!H52</f>
        <v>0</v>
      </c>
      <c r="H59" s="2">
        <f>QueryE!I52</f>
        <v>0</v>
      </c>
      <c r="I59" s="92">
        <f>QueryE!J52</f>
        <v>0</v>
      </c>
      <c r="J59" s="2" t="str">
        <f>IFERROR(QueryE!L52,"-     ")</f>
        <v xml:space="preserve">-     </v>
      </c>
      <c r="N59" s="274" t="s">
        <v>588</v>
      </c>
      <c r="O59" s="273" t="s">
        <v>521</v>
      </c>
      <c r="P59" s="276">
        <v>1109.2</v>
      </c>
      <c r="Q59" s="276">
        <v>1260.56</v>
      </c>
      <c r="R59" s="276">
        <v>1183.6400000000001</v>
      </c>
      <c r="S59" s="276">
        <v>1760.37</v>
      </c>
      <c r="T59" s="276">
        <v>1573.01</v>
      </c>
    </row>
    <row r="60" spans="1:20" ht="12" customHeight="1">
      <c r="A60" s="4" t="str">
        <f>QueryE!B53</f>
        <v>Sierra Leone</v>
      </c>
      <c r="B60" s="15">
        <f>QueryE!C53</f>
        <v>914.03084850863979</v>
      </c>
      <c r="C60" s="15">
        <f>QueryE!D53</f>
        <v>946.82231532412334</v>
      </c>
      <c r="D60" s="15">
        <f>QueryE!E53</f>
        <v>693.25658064622894</v>
      </c>
      <c r="E60" s="92">
        <f>QueryE!F53</f>
        <v>541.16889008819555</v>
      </c>
      <c r="F60" s="34">
        <f>QueryE!G53</f>
        <v>507.63349182185351</v>
      </c>
      <c r="G60" s="20">
        <f>QueryE!H53</f>
        <v>500</v>
      </c>
      <c r="H60" s="21">
        <f>QueryE!I53</f>
        <v>7.65015</v>
      </c>
      <c r="I60" s="263">
        <f>QueryE!J53</f>
        <v>3798.49</v>
      </c>
      <c r="J60" s="23">
        <f>IFERROR(QueryE!L53,"..    ")</f>
        <v>13.364086566552855</v>
      </c>
      <c r="N60" s="274" t="s">
        <v>589</v>
      </c>
      <c r="O60" s="273" t="s">
        <v>521</v>
      </c>
      <c r="P60" s="275">
        <v>1077.4000000000001</v>
      </c>
      <c r="Q60" s="275">
        <v>1420.27</v>
      </c>
      <c r="R60" s="275">
        <v>1180.28</v>
      </c>
      <c r="S60" s="275">
        <v>1014.81</v>
      </c>
      <c r="T60" s="275">
        <v>914.81</v>
      </c>
    </row>
    <row r="61" spans="1:20" ht="12" customHeight="1">
      <c r="A61" s="4" t="str">
        <f>QueryE!B54</f>
        <v>Somalia</v>
      </c>
      <c r="B61" s="15">
        <f>QueryE!C54</f>
        <v>1109.195805951131</v>
      </c>
      <c r="C61" s="15">
        <f>QueryE!D54</f>
        <v>1260.561942684719</v>
      </c>
      <c r="D61" s="15">
        <f>QueryE!E54</f>
        <v>1183.6355773094574</v>
      </c>
      <c r="E61" s="92">
        <f>QueryE!F54</f>
        <v>1760.3739307890633</v>
      </c>
      <c r="F61" s="34">
        <f>QueryE!G54</f>
        <v>1575.1383047554041</v>
      </c>
      <c r="G61" s="20">
        <f>QueryE!H54</f>
        <v>0</v>
      </c>
      <c r="H61" s="21">
        <f>QueryE!I54</f>
        <v>15.008150000000001</v>
      </c>
      <c r="I61" s="263">
        <f>QueryE!J54</f>
        <v>4686.91</v>
      </c>
      <c r="J61" s="23">
        <f>IFERROR(QueryE!L54,"..    ")</f>
        <v>33.607180525237396</v>
      </c>
      <c r="N61" s="274" t="s">
        <v>590</v>
      </c>
      <c r="O61" s="273" t="s">
        <v>521</v>
      </c>
      <c r="P61" s="276">
        <v>1964.12</v>
      </c>
      <c r="Q61" s="276">
        <v>1674.83</v>
      </c>
      <c r="R61" s="276">
        <v>1587.03</v>
      </c>
      <c r="S61" s="276">
        <v>2183.2399999999998</v>
      </c>
      <c r="T61" s="276">
        <v>1577.3</v>
      </c>
    </row>
    <row r="62" spans="1:20" ht="12" customHeight="1">
      <c r="A62" s="4" t="str">
        <f>QueryE!B55</f>
        <v>South Africa</v>
      </c>
      <c r="B62" s="15">
        <f>QueryE!C55</f>
        <v>1077.3972727474184</v>
      </c>
      <c r="C62" s="15">
        <f>QueryE!D55</f>
        <v>1420.2737102040394</v>
      </c>
      <c r="D62" s="15">
        <f>QueryE!E55</f>
        <v>1180.2796314551363</v>
      </c>
      <c r="E62" s="92">
        <f>QueryE!F55</f>
        <v>1014.8088973195853</v>
      </c>
      <c r="F62" s="34">
        <f>QueryE!G55</f>
        <v>920.90205644926857</v>
      </c>
      <c r="G62" s="20">
        <f>QueryE!H55</f>
        <v>5750</v>
      </c>
      <c r="H62" s="21">
        <f>QueryE!I55</f>
        <v>57.779620000000001</v>
      </c>
      <c r="I62" s="263">
        <f>QueryE!J55</f>
        <v>356648.04</v>
      </c>
      <c r="J62" s="23">
        <f>IFERROR(QueryE!L55,"..    ")</f>
        <v>0.25821032310994013</v>
      </c>
      <c r="N62" s="274" t="s">
        <v>591</v>
      </c>
      <c r="O62" s="273" t="s">
        <v>521</v>
      </c>
      <c r="P62" s="275">
        <v>874.68</v>
      </c>
      <c r="Q62" s="275">
        <v>969.7</v>
      </c>
      <c r="R62" s="275">
        <v>809.09</v>
      </c>
      <c r="S62" s="275">
        <v>861.34</v>
      </c>
      <c r="T62" s="275">
        <v>963.47</v>
      </c>
    </row>
    <row r="63" spans="1:20" ht="12" customHeight="1">
      <c r="A63" s="4" t="str">
        <f>QueryE!B56</f>
        <v>South Sudan</v>
      </c>
      <c r="B63" s="15">
        <f>QueryE!C56</f>
        <v>1964.1207306089977</v>
      </c>
      <c r="C63" s="15">
        <f>QueryE!D56</f>
        <v>1674.8332370073647</v>
      </c>
      <c r="D63" s="15">
        <f>QueryE!E56</f>
        <v>1587.0295185671862</v>
      </c>
      <c r="E63" s="92">
        <f>QueryE!F56</f>
        <v>2183.2412173515709</v>
      </c>
      <c r="F63" s="34">
        <f>QueryE!G56</f>
        <v>1577.2560839357441</v>
      </c>
      <c r="G63" s="20">
        <f>QueryE!H56</f>
        <v>0</v>
      </c>
      <c r="H63" s="21">
        <f>QueryE!I56</f>
        <v>10.97592</v>
      </c>
      <c r="I63" s="263">
        <f>QueryE!J56</f>
        <v>0</v>
      </c>
      <c r="J63" s="23" t="str">
        <f>IFERROR(QueryE!L56,"..    ")</f>
        <v xml:space="preserve">..    </v>
      </c>
      <c r="N63" s="274" t="s">
        <v>592</v>
      </c>
      <c r="O63" s="273" t="s">
        <v>521</v>
      </c>
      <c r="P63" s="276">
        <v>86.37</v>
      </c>
      <c r="Q63" s="276">
        <v>92.63</v>
      </c>
      <c r="R63" s="276">
        <v>147.49</v>
      </c>
      <c r="S63" s="276">
        <v>146.61000000000001</v>
      </c>
      <c r="T63" s="276">
        <v>119.57</v>
      </c>
    </row>
    <row r="64" spans="1:20" ht="12" customHeight="1">
      <c r="A64" s="4" t="str">
        <f>QueryE!B57</f>
        <v>Sudan</v>
      </c>
      <c r="B64" s="15">
        <f>QueryE!C57</f>
        <v>874.68090442317475</v>
      </c>
      <c r="C64" s="15">
        <f>QueryE!D57</f>
        <v>969.69553267919468</v>
      </c>
      <c r="D64" s="15">
        <f>QueryE!E57</f>
        <v>809.08554070469961</v>
      </c>
      <c r="E64" s="92">
        <f>QueryE!F57</f>
        <v>861.34453080087428</v>
      </c>
      <c r="F64" s="34">
        <f>QueryE!G57</f>
        <v>966.28315667267532</v>
      </c>
      <c r="G64" s="20">
        <f>QueryE!H57</f>
        <v>1560</v>
      </c>
      <c r="H64" s="21">
        <f>QueryE!I57</f>
        <v>41.80153</v>
      </c>
      <c r="I64" s="263">
        <f>QueryE!J57</f>
        <v>37949.440000000002</v>
      </c>
      <c r="J64" s="23">
        <f>IFERROR(QueryE!L57,"..    ")</f>
        <v>2.5462382492934683</v>
      </c>
      <c r="N64" s="274" t="s">
        <v>593</v>
      </c>
      <c r="O64" s="273" t="s">
        <v>521</v>
      </c>
      <c r="P64" s="275">
        <v>2650.52</v>
      </c>
      <c r="Q64" s="275">
        <v>2584.71</v>
      </c>
      <c r="R64" s="275">
        <v>2317.89</v>
      </c>
      <c r="S64" s="275">
        <v>2585.44</v>
      </c>
      <c r="T64" s="275">
        <v>2453.2600000000002</v>
      </c>
    </row>
    <row r="65" spans="1:20" ht="12" customHeight="1">
      <c r="A65" s="4" t="str">
        <f>QueryE!B58</f>
        <v>Tanzania</v>
      </c>
      <c r="B65" s="15">
        <f>QueryE!C58</f>
        <v>2650.5186178681752</v>
      </c>
      <c r="C65" s="15">
        <f>QueryE!D58</f>
        <v>2584.706199199522</v>
      </c>
      <c r="D65" s="15">
        <f>QueryE!E58</f>
        <v>2317.8931535377587</v>
      </c>
      <c r="E65" s="92">
        <f>QueryE!F58</f>
        <v>2585.4419523545548</v>
      </c>
      <c r="F65" s="34">
        <f>QueryE!G58</f>
        <v>2454.8804708354664</v>
      </c>
      <c r="G65" s="20">
        <f>QueryE!H58</f>
        <v>1020</v>
      </c>
      <c r="H65" s="21">
        <f>QueryE!I58</f>
        <v>56.318350000000002</v>
      </c>
      <c r="I65" s="263">
        <f>QueryE!J58</f>
        <v>56210.53</v>
      </c>
      <c r="J65" s="23">
        <f>IFERROR(QueryE!L58,"..    ")</f>
        <v>4.3672964315324307</v>
      </c>
      <c r="N65" s="274" t="s">
        <v>594</v>
      </c>
      <c r="O65" s="273" t="s">
        <v>521</v>
      </c>
      <c r="P65" s="276">
        <v>210.94</v>
      </c>
      <c r="Q65" s="276">
        <v>199.47</v>
      </c>
      <c r="R65" s="276">
        <v>168.15</v>
      </c>
      <c r="S65" s="276">
        <v>344.41</v>
      </c>
      <c r="T65" s="276">
        <v>296.42</v>
      </c>
    </row>
    <row r="66" spans="1:20" ht="12" customHeight="1">
      <c r="A66" s="4" t="str">
        <f>QueryE!B59</f>
        <v>Togo</v>
      </c>
      <c r="B66" s="15">
        <f>QueryE!C59</f>
        <v>210.94238246419184</v>
      </c>
      <c r="C66" s="15">
        <f>QueryE!D59</f>
        <v>199.47163598030988</v>
      </c>
      <c r="D66" s="15">
        <f>QueryE!E59</f>
        <v>168.15226793778015</v>
      </c>
      <c r="E66" s="92">
        <f>QueryE!F59</f>
        <v>344.4098528612397</v>
      </c>
      <c r="F66" s="34">
        <f>QueryE!G59</f>
        <v>296.82056597900532</v>
      </c>
      <c r="G66" s="20">
        <f>QueryE!H59</f>
        <v>650</v>
      </c>
      <c r="H66" s="21">
        <f>QueryE!I59</f>
        <v>7.8890900000000004</v>
      </c>
      <c r="I66" s="263">
        <f>QueryE!J59</f>
        <v>5292.83</v>
      </c>
      <c r="J66" s="23">
        <f>IFERROR(QueryE!L59,"..    ")</f>
        <v>5.6079746747771102</v>
      </c>
      <c r="N66" s="274" t="s">
        <v>595</v>
      </c>
      <c r="O66" s="273" t="s">
        <v>521</v>
      </c>
      <c r="P66" s="275">
        <v>1633.68</v>
      </c>
      <c r="Q66" s="275">
        <v>1638.16</v>
      </c>
      <c r="R66" s="275">
        <v>1762.6</v>
      </c>
      <c r="S66" s="275">
        <v>2009.2</v>
      </c>
      <c r="T66" s="275">
        <v>1940.8</v>
      </c>
    </row>
    <row r="67" spans="1:20" ht="12" customHeight="1">
      <c r="A67" s="4" t="str">
        <f>QueryE!B60</f>
        <v>Uganda</v>
      </c>
      <c r="B67" s="15">
        <f>QueryE!C60</f>
        <v>1633.6807973927641</v>
      </c>
      <c r="C67" s="15">
        <f>QueryE!D60</f>
        <v>1638.1636223138617</v>
      </c>
      <c r="D67" s="15">
        <f>QueryE!E60</f>
        <v>1762.5975847153381</v>
      </c>
      <c r="E67" s="92">
        <f>QueryE!F60</f>
        <v>2009.1969226869473</v>
      </c>
      <c r="F67" s="34">
        <f>QueryE!G60</f>
        <v>1942.9431174461472</v>
      </c>
      <c r="G67" s="20">
        <f>QueryE!H60</f>
        <v>620</v>
      </c>
      <c r="H67" s="21">
        <f>QueryE!I60</f>
        <v>42.723140000000001</v>
      </c>
      <c r="I67" s="263">
        <f>QueryE!J60</f>
        <v>26607.65</v>
      </c>
      <c r="J67" s="23">
        <f>IFERROR(QueryE!L60,"..    ")</f>
        <v>7.3021973659686115</v>
      </c>
      <c r="N67" s="274" t="s">
        <v>596</v>
      </c>
      <c r="O67" s="273" t="s">
        <v>521</v>
      </c>
      <c r="P67" s="276">
        <v>997.73</v>
      </c>
      <c r="Q67" s="276">
        <v>797.14</v>
      </c>
      <c r="R67" s="276">
        <v>966.4</v>
      </c>
      <c r="S67" s="276">
        <v>1040.49</v>
      </c>
      <c r="T67" s="276">
        <v>991.87</v>
      </c>
    </row>
    <row r="68" spans="1:20" ht="12" customHeight="1">
      <c r="A68" s="4" t="str">
        <f>QueryE!B61</f>
        <v>Zambia</v>
      </c>
      <c r="B68" s="15">
        <f>QueryE!C61</f>
        <v>997.72772093811909</v>
      </c>
      <c r="C68" s="15">
        <f>QueryE!D61</f>
        <v>797.13921499993228</v>
      </c>
      <c r="D68" s="15">
        <f>QueryE!E61</f>
        <v>966.40460474125041</v>
      </c>
      <c r="E68" s="92">
        <f>QueryE!F61</f>
        <v>1040.4945243140589</v>
      </c>
      <c r="F68" s="34">
        <f>QueryE!G61</f>
        <v>996.17652062724846</v>
      </c>
      <c r="G68" s="20">
        <f>QueryE!H61</f>
        <v>1430</v>
      </c>
      <c r="H68" s="21">
        <f>QueryE!I61</f>
        <v>17.35182</v>
      </c>
      <c r="I68" s="263">
        <f>QueryE!J61</f>
        <v>25952.880000000001</v>
      </c>
      <c r="J68" s="23">
        <f>IFERROR(QueryE!L61,"..    ")</f>
        <v>3.8384045263078641</v>
      </c>
      <c r="N68" s="274" t="s">
        <v>597</v>
      </c>
      <c r="O68" s="273" t="s">
        <v>521</v>
      </c>
      <c r="P68" s="275">
        <v>760.57</v>
      </c>
      <c r="Q68" s="275">
        <v>788.29</v>
      </c>
      <c r="R68" s="275">
        <v>654.25</v>
      </c>
      <c r="S68" s="275">
        <v>725.84</v>
      </c>
      <c r="T68" s="275">
        <v>793.61</v>
      </c>
    </row>
    <row r="69" spans="1:20" ht="12" customHeight="1">
      <c r="A69" s="4" t="str">
        <f>QueryE!B62</f>
        <v>Zimbabwe</v>
      </c>
      <c r="B69" s="15">
        <f>QueryE!C62</f>
        <v>760.57412285394253</v>
      </c>
      <c r="C69" s="15">
        <f>QueryE!D62</f>
        <v>788.28656021308086</v>
      </c>
      <c r="D69" s="15">
        <f>QueryE!E62</f>
        <v>654.25271623152912</v>
      </c>
      <c r="E69" s="92">
        <f>QueryE!F62</f>
        <v>725.83560860021169</v>
      </c>
      <c r="F69" s="34">
        <f>QueryE!G62</f>
        <v>794.43390282697885</v>
      </c>
      <c r="G69" s="20">
        <f>QueryE!H62</f>
        <v>1790</v>
      </c>
      <c r="H69" s="21">
        <f>QueryE!I62</f>
        <v>14.439019999999999</v>
      </c>
      <c r="I69" s="263">
        <f>QueryE!J62</f>
        <v>30864.12</v>
      </c>
      <c r="J69" s="23">
        <f>IFERROR(QueryE!L62,"..    ")</f>
        <v>2.5739723109778567</v>
      </c>
      <c r="N69" s="274" t="s">
        <v>598</v>
      </c>
      <c r="O69" s="273" t="s">
        <v>521</v>
      </c>
      <c r="P69" s="276">
        <v>3335.39</v>
      </c>
      <c r="Q69" s="276">
        <v>2435.09</v>
      </c>
      <c r="R69" s="276">
        <v>2634.98</v>
      </c>
      <c r="S69" s="276">
        <v>2758.55</v>
      </c>
      <c r="T69" s="276">
        <v>3137.28</v>
      </c>
    </row>
    <row r="70" spans="1:20" ht="12" customHeight="1">
      <c r="A70" s="4" t="str">
        <f>QueryE!B63</f>
        <v>South of Sahara, regional</v>
      </c>
      <c r="B70" s="15">
        <f>QueryE!C63</f>
        <v>3335.3879974035822</v>
      </c>
      <c r="C70" s="15">
        <f>QueryE!D63</f>
        <v>2435.0861493414714</v>
      </c>
      <c r="D70" s="15">
        <f>QueryE!E63</f>
        <v>2634.9750615843627</v>
      </c>
      <c r="E70" s="92">
        <f>QueryE!F63</f>
        <v>2758.5463059346121</v>
      </c>
      <c r="F70" s="34">
        <f>QueryE!G63</f>
        <v>3137.2751375658222</v>
      </c>
      <c r="G70" s="162">
        <f>QueryE!H63</f>
        <v>0</v>
      </c>
      <c r="H70" s="2">
        <f>QueryE!I63</f>
        <v>0</v>
      </c>
      <c r="I70" s="92">
        <f>QueryE!J63</f>
        <v>0</v>
      </c>
      <c r="J70" s="2" t="str">
        <f>IFERROR(QueryE!L63,"-    ")</f>
        <v xml:space="preserve">-    </v>
      </c>
      <c r="N70" s="274" t="s">
        <v>599</v>
      </c>
      <c r="O70" s="273" t="s">
        <v>521</v>
      </c>
      <c r="P70" s="275">
        <v>2494.9299999999998</v>
      </c>
      <c r="Q70" s="275">
        <v>2183.91</v>
      </c>
      <c r="R70" s="275">
        <v>2776.86</v>
      </c>
      <c r="S70" s="275">
        <v>3017.4</v>
      </c>
      <c r="T70" s="275">
        <v>3236.87</v>
      </c>
    </row>
    <row r="71" spans="1:20" ht="13">
      <c r="A71" s="1" t="s">
        <v>9</v>
      </c>
      <c r="B71" s="113">
        <f>QueryE!C64</f>
        <v>44262.261311439281</v>
      </c>
      <c r="C71" s="113">
        <f>QueryE!D64</f>
        <v>42840.002657652207</v>
      </c>
      <c r="D71" s="113">
        <f>QueryE!E64</f>
        <v>41828.623742097167</v>
      </c>
      <c r="E71" s="105">
        <f>QueryE!F64</f>
        <v>46736.482800368976</v>
      </c>
      <c r="F71" s="106">
        <f>QueryE!G64</f>
        <v>47432.62650277283</v>
      </c>
      <c r="G71" s="168">
        <f>QueryE!H64</f>
        <v>93010</v>
      </c>
      <c r="H71" s="235">
        <f>QueryE!I64</f>
        <v>1075.7237500000001</v>
      </c>
      <c r="I71" s="170">
        <f>QueryE!J64</f>
        <v>1639017.6300000001</v>
      </c>
      <c r="J71" s="169">
        <f>QueryE!L64</f>
        <v>2.893966827115388</v>
      </c>
      <c r="L71" s="101"/>
      <c r="N71" s="274" t="s">
        <v>600</v>
      </c>
      <c r="O71" s="273" t="s">
        <v>521</v>
      </c>
      <c r="P71" s="276">
        <v>9995.4</v>
      </c>
      <c r="Q71" s="276">
        <v>10210.82</v>
      </c>
      <c r="R71" s="276">
        <v>11300.63</v>
      </c>
      <c r="S71" s="276">
        <v>8686.3700000000008</v>
      </c>
      <c r="T71" s="276">
        <v>10402.06</v>
      </c>
    </row>
    <row r="72" spans="1:20" ht="9" customHeight="1">
      <c r="G72" s="20"/>
      <c r="H72" s="21"/>
      <c r="I72" s="38"/>
      <c r="N72" s="274" t="s">
        <v>601</v>
      </c>
      <c r="O72" s="273" t="s">
        <v>521</v>
      </c>
      <c r="P72" s="275">
        <v>4444.5</v>
      </c>
      <c r="Q72" s="275">
        <v>4572.71</v>
      </c>
      <c r="R72" s="275">
        <v>6903.11</v>
      </c>
      <c r="S72" s="275">
        <v>5119.57</v>
      </c>
      <c r="T72" s="275">
        <v>5066.22</v>
      </c>
    </row>
    <row r="73" spans="1:20" ht="13">
      <c r="A73" s="4" t="str">
        <f>QueryE!B174</f>
        <v>Africa, regional</v>
      </c>
      <c r="B73" s="92">
        <f>QueryE!C174</f>
        <v>2494.9312830688423</v>
      </c>
      <c r="C73" s="92">
        <f>QueryE!D174</f>
        <v>2183.9125039270075</v>
      </c>
      <c r="D73" s="92">
        <f>QueryE!E174</f>
        <v>2776.8631767404513</v>
      </c>
      <c r="E73" s="92">
        <f>QueryE!F174</f>
        <v>3017.404099857597</v>
      </c>
      <c r="F73" s="92">
        <f>QueryE!G174</f>
        <v>3238.4174923300452</v>
      </c>
      <c r="G73" s="114">
        <f>QueryE!H174</f>
        <v>0</v>
      </c>
      <c r="H73" s="92">
        <f>QueryE!I174</f>
        <v>0</v>
      </c>
      <c r="I73" s="92">
        <f>QueryE!J174</f>
        <v>0</v>
      </c>
      <c r="J73" s="92" t="str">
        <f>IFERROR(QueryE!L174,"-     ")</f>
        <v xml:space="preserve">-     </v>
      </c>
      <c r="N73" s="274" t="s">
        <v>602</v>
      </c>
      <c r="O73" s="273" t="s">
        <v>521</v>
      </c>
      <c r="P73" s="276" t="s">
        <v>528</v>
      </c>
      <c r="Q73" s="276" t="s">
        <v>528</v>
      </c>
      <c r="R73" s="276" t="s">
        <v>528</v>
      </c>
      <c r="S73" s="276" t="s">
        <v>528</v>
      </c>
      <c r="T73" s="276" t="s">
        <v>528</v>
      </c>
    </row>
    <row r="74" spans="1:20" ht="13">
      <c r="A74" s="1" t="s">
        <v>10</v>
      </c>
      <c r="B74" s="29">
        <f t="shared" ref="B74:I74" si="0">+B17+B71+B73</f>
        <v>54082.881861255089</v>
      </c>
      <c r="C74" s="29">
        <f t="shared" si="0"/>
        <v>50096.33508864756</v>
      </c>
      <c r="D74" s="29">
        <f t="shared" si="0"/>
        <v>50357.42980257509</v>
      </c>
      <c r="E74" s="29">
        <f t="shared" si="0"/>
        <v>53789.492696405541</v>
      </c>
      <c r="F74" s="29">
        <f t="shared" si="0"/>
        <v>55241.108584999332</v>
      </c>
      <c r="G74" s="171">
        <f t="shared" si="0"/>
        <v>112790</v>
      </c>
      <c r="H74" s="193">
        <f t="shared" si="0"/>
        <v>1270.64869</v>
      </c>
      <c r="I74" s="172">
        <f t="shared" si="0"/>
        <v>2264776.14</v>
      </c>
      <c r="J74" s="166">
        <f>IFERROR(F74/I74*100,"..    ")</f>
        <v>2.4391421125179873</v>
      </c>
      <c r="L74" s="101"/>
      <c r="N74" s="274" t="s">
        <v>603</v>
      </c>
      <c r="O74" s="273" t="s">
        <v>521</v>
      </c>
      <c r="P74" s="275">
        <v>2.5499999999999998</v>
      </c>
      <c r="Q74" s="275">
        <v>1.49</v>
      </c>
      <c r="R74" s="275">
        <v>0.06</v>
      </c>
      <c r="S74" s="275">
        <v>9.92</v>
      </c>
      <c r="T74" s="275">
        <v>16.78</v>
      </c>
    </row>
    <row r="75" spans="1:20" ht="13">
      <c r="G75" s="20"/>
      <c r="H75" s="21"/>
      <c r="J75" s="27"/>
      <c r="N75" s="274" t="s">
        <v>604</v>
      </c>
      <c r="O75" s="273" t="s">
        <v>521</v>
      </c>
      <c r="P75" s="276" t="s">
        <v>528</v>
      </c>
      <c r="Q75" s="276" t="s">
        <v>528</v>
      </c>
      <c r="R75" s="276" t="s">
        <v>528</v>
      </c>
      <c r="S75" s="276" t="s">
        <v>528</v>
      </c>
      <c r="T75" s="276" t="s">
        <v>528</v>
      </c>
    </row>
    <row r="76" spans="1:20" ht="13">
      <c r="A76" s="14" t="s">
        <v>11</v>
      </c>
      <c r="G76" s="20"/>
      <c r="H76" s="21"/>
      <c r="J76" s="27"/>
      <c r="N76" s="274" t="s">
        <v>605</v>
      </c>
      <c r="O76" s="273" t="s">
        <v>521</v>
      </c>
      <c r="P76" s="275">
        <v>37.56</v>
      </c>
      <c r="Q76" s="275">
        <v>28.27</v>
      </c>
      <c r="R76" s="275">
        <v>34.96</v>
      </c>
      <c r="S76" s="275">
        <v>34.08</v>
      </c>
      <c r="T76" s="275">
        <v>33.36</v>
      </c>
    </row>
    <row r="77" spans="1:20" s="13" customFormat="1" ht="13">
      <c r="A77" s="1"/>
      <c r="B77" s="16"/>
      <c r="C77" s="16"/>
      <c r="D77" s="16"/>
      <c r="E77" s="16"/>
      <c r="F77" s="16"/>
      <c r="G77" s="28"/>
      <c r="H77" s="21"/>
      <c r="I77" s="18"/>
      <c r="J77" s="27"/>
      <c r="K77"/>
      <c r="L77"/>
      <c r="N77" s="274" t="s">
        <v>606</v>
      </c>
      <c r="O77" s="273" t="s">
        <v>521</v>
      </c>
      <c r="P77" s="276">
        <v>54.55</v>
      </c>
      <c r="Q77" s="276">
        <v>111.3</v>
      </c>
      <c r="R77" s="276">
        <v>100.72</v>
      </c>
      <c r="S77" s="276">
        <v>99.26</v>
      </c>
      <c r="T77" s="276">
        <v>94.17</v>
      </c>
    </row>
    <row r="78" spans="1:20" ht="13">
      <c r="A78" s="14" t="s">
        <v>12</v>
      </c>
      <c r="G78" s="20"/>
      <c r="H78" s="21"/>
      <c r="I78" s="22"/>
      <c r="J78" s="27"/>
      <c r="N78" s="274" t="s">
        <v>607</v>
      </c>
      <c r="O78" s="273" t="s">
        <v>521</v>
      </c>
      <c r="P78" s="275">
        <v>261.54000000000002</v>
      </c>
      <c r="Q78" s="275">
        <v>557.96</v>
      </c>
      <c r="R78" s="275">
        <v>2698.11</v>
      </c>
      <c r="S78" s="275">
        <v>734.72</v>
      </c>
      <c r="T78" s="275">
        <v>746.87</v>
      </c>
    </row>
    <row r="79" spans="1:20" ht="13">
      <c r="A79" s="4" t="str">
        <f>QueryE!B65</f>
        <v>Antigua and Barbuda</v>
      </c>
      <c r="B79" s="15">
        <f>QueryE!C65</f>
        <v>2.5536521691970138</v>
      </c>
      <c r="C79" s="15">
        <f>QueryE!D65</f>
        <v>1.4926299158184309</v>
      </c>
      <c r="D79" s="15">
        <f>QueryE!E65</f>
        <v>6.3260008204091112E-2</v>
      </c>
      <c r="E79" s="15">
        <f>QueryE!F65</f>
        <v>9.924636863749166</v>
      </c>
      <c r="F79" s="15">
        <f>QueryE!G65</f>
        <v>16.777968752117985</v>
      </c>
      <c r="G79" s="20">
        <f>QueryE!H65</f>
        <v>15810</v>
      </c>
      <c r="H79" s="21">
        <f>QueryE!I65</f>
        <v>9.6290000000000001E-2</v>
      </c>
      <c r="I79" s="263">
        <f>QueryE!J65</f>
        <v>1527.96</v>
      </c>
      <c r="J79" s="23">
        <f>IFERROR(QueryE!L65,"-     ")</f>
        <v>1.0980633493100596</v>
      </c>
      <c r="N79" s="274" t="s">
        <v>608</v>
      </c>
      <c r="O79" s="273" t="s">
        <v>521</v>
      </c>
      <c r="P79" s="276">
        <v>16.29</v>
      </c>
      <c r="Q79" s="276">
        <v>11.71</v>
      </c>
      <c r="R79" s="276">
        <v>8.57</v>
      </c>
      <c r="S79" s="276">
        <v>18.989999999999998</v>
      </c>
      <c r="T79" s="276">
        <v>26.62</v>
      </c>
    </row>
    <row r="80" spans="1:20" s="13" customFormat="1" ht="13">
      <c r="A80" s="4" t="str">
        <f>QueryE!B66</f>
        <v>Belize</v>
      </c>
      <c r="B80" s="15">
        <f>QueryE!C66</f>
        <v>37.564180827893672</v>
      </c>
      <c r="C80" s="15">
        <f>QueryE!D66</f>
        <v>28.267847486478164</v>
      </c>
      <c r="D80" s="15">
        <f>QueryE!E66</f>
        <v>34.960300472955623</v>
      </c>
      <c r="E80" s="15">
        <f>QueryE!F66</f>
        <v>34.08075567643909</v>
      </c>
      <c r="F80" s="15">
        <f>QueryE!G66</f>
        <v>33.775584349450021</v>
      </c>
      <c r="G80" s="20">
        <f>QueryE!H66</f>
        <v>4720</v>
      </c>
      <c r="H80" s="21">
        <f>QueryE!I66</f>
        <v>0.38307000000000002</v>
      </c>
      <c r="I80" s="263">
        <f>QueryE!J66</f>
        <v>1797.45</v>
      </c>
      <c r="J80" s="23">
        <f>IFERROR(QueryE!L66,"-     ")</f>
        <v>1.8790833875462474</v>
      </c>
      <c r="K80"/>
      <c r="L80"/>
      <c r="N80" s="274" t="s">
        <v>609</v>
      </c>
      <c r="O80" s="273" t="s">
        <v>521</v>
      </c>
      <c r="P80" s="275">
        <v>166.21</v>
      </c>
      <c r="Q80" s="275">
        <v>279.95999999999998</v>
      </c>
      <c r="R80" s="275">
        <v>176.7</v>
      </c>
      <c r="S80" s="275">
        <v>117.63</v>
      </c>
      <c r="T80" s="275">
        <v>86.57</v>
      </c>
    </row>
    <row r="81" spans="1:20" ht="13">
      <c r="A81" s="4" t="str">
        <f>QueryE!B67</f>
        <v>Costa Rica</v>
      </c>
      <c r="B81" s="15">
        <f>QueryE!C67</f>
        <v>54.550724822993899</v>
      </c>
      <c r="C81" s="15">
        <f>QueryE!D67</f>
        <v>111.29662483411191</v>
      </c>
      <c r="D81" s="15">
        <f>QueryE!E67</f>
        <v>100.7225826501986</v>
      </c>
      <c r="E81" s="15">
        <f>QueryE!F67</f>
        <v>99.262055150981581</v>
      </c>
      <c r="F81" s="15">
        <f>QueryE!G67</f>
        <v>98.70709612829188</v>
      </c>
      <c r="G81" s="20">
        <f>QueryE!H67</f>
        <v>11510</v>
      </c>
      <c r="H81" s="21">
        <f>QueryE!I67</f>
        <v>4.9994399999999999</v>
      </c>
      <c r="I81" s="263">
        <f>QueryE!J67</f>
        <v>56794.13</v>
      </c>
      <c r="J81" s="23">
        <f>IFERROR(QueryE!L67,"-     ")</f>
        <v>0.17379805999016429</v>
      </c>
      <c r="N81" s="274" t="s">
        <v>610</v>
      </c>
      <c r="O81" s="273" t="s">
        <v>521</v>
      </c>
      <c r="P81" s="276">
        <v>98.07</v>
      </c>
      <c r="Q81" s="276">
        <v>89.7</v>
      </c>
      <c r="R81" s="276">
        <v>128.97</v>
      </c>
      <c r="S81" s="276">
        <v>151.62</v>
      </c>
      <c r="T81" s="276">
        <v>248.57</v>
      </c>
    </row>
    <row r="82" spans="1:20" ht="13">
      <c r="A82" s="4" t="str">
        <f>QueryE!B68</f>
        <v>Cuba</v>
      </c>
      <c r="B82" s="15">
        <f>QueryE!C68</f>
        <v>261.54416546296642</v>
      </c>
      <c r="C82" s="15">
        <f>QueryE!D68</f>
        <v>557.95596264371795</v>
      </c>
      <c r="D82" s="15">
        <f>QueryE!E68</f>
        <v>2698.1138436241949</v>
      </c>
      <c r="E82" s="15">
        <f>QueryE!F68</f>
        <v>734.72283148811346</v>
      </c>
      <c r="F82" s="15">
        <f>QueryE!G68</f>
        <v>748.59656964454734</v>
      </c>
      <c r="G82" s="20">
        <f>QueryE!H68</f>
        <v>0</v>
      </c>
      <c r="H82" s="21">
        <f>QueryE!I68</f>
        <v>11.338139999999999</v>
      </c>
      <c r="I82" s="263">
        <f>QueryE!J68</f>
        <v>0</v>
      </c>
      <c r="J82" s="23" t="str">
        <f>IFERROR(QueryE!L68,"..    ")</f>
        <v xml:space="preserve">..    </v>
      </c>
      <c r="N82" s="274" t="s">
        <v>611</v>
      </c>
      <c r="O82" s="273" t="s">
        <v>521</v>
      </c>
      <c r="P82" s="275">
        <v>39.71</v>
      </c>
      <c r="Q82" s="275">
        <v>24.1</v>
      </c>
      <c r="R82" s="275">
        <v>8.58</v>
      </c>
      <c r="S82" s="275">
        <v>5.84</v>
      </c>
      <c r="T82" s="275">
        <v>30.7</v>
      </c>
    </row>
    <row r="83" spans="1:20" ht="13">
      <c r="A83" s="4" t="str">
        <f>QueryE!B69</f>
        <v>Dominica</v>
      </c>
      <c r="B83" s="15">
        <f>QueryE!C69</f>
        <v>16.289354079783671</v>
      </c>
      <c r="C83" s="15">
        <f>QueryE!D69</f>
        <v>11.706992938492007</v>
      </c>
      <c r="D83" s="15">
        <f>QueryE!E69</f>
        <v>8.5656734983068272</v>
      </c>
      <c r="E83" s="15">
        <f>QueryE!F69</f>
        <v>18.988666421495605</v>
      </c>
      <c r="F83" s="15">
        <f>QueryE!G69</f>
        <v>26.941640164954407</v>
      </c>
      <c r="G83" s="20">
        <f>QueryE!H69</f>
        <v>7210</v>
      </c>
      <c r="H83" s="21">
        <f>QueryE!I69</f>
        <v>7.1629999999999999E-2</v>
      </c>
      <c r="I83" s="263">
        <f>QueryE!J69</f>
        <v>504.96</v>
      </c>
      <c r="J83" s="23">
        <f>IFERROR(QueryE!L69,"..     ")</f>
        <v>5.3354008564944566</v>
      </c>
      <c r="N83" s="274" t="s">
        <v>612</v>
      </c>
      <c r="O83" s="273" t="s">
        <v>521</v>
      </c>
      <c r="P83" s="276">
        <v>279.83999999999997</v>
      </c>
      <c r="Q83" s="276">
        <v>411.29</v>
      </c>
      <c r="R83" s="276">
        <v>265.45</v>
      </c>
      <c r="S83" s="276">
        <v>366.7</v>
      </c>
      <c r="T83" s="276">
        <v>393.63</v>
      </c>
    </row>
    <row r="84" spans="1:20" ht="13">
      <c r="A84" s="4" t="str">
        <f>QueryE!B70</f>
        <v>Dominican Republic</v>
      </c>
      <c r="B84" s="15">
        <f>QueryE!C70</f>
        <v>166.21150703245732</v>
      </c>
      <c r="C84" s="15">
        <f>QueryE!D70</f>
        <v>279.96234423469213</v>
      </c>
      <c r="D84" s="15">
        <f>QueryE!E70</f>
        <v>176.70441751523589</v>
      </c>
      <c r="E84" s="15">
        <f>QueryE!F70</f>
        <v>117.63470791750389</v>
      </c>
      <c r="F84" s="15">
        <f>QueryE!G70</f>
        <v>86.722030762422705</v>
      </c>
      <c r="G84" s="20">
        <f>QueryE!H70</f>
        <v>7370</v>
      </c>
      <c r="H84" s="21">
        <f>QueryE!I70</f>
        <v>10.62717</v>
      </c>
      <c r="I84" s="263">
        <f>QueryE!J70</f>
        <v>77453.59</v>
      </c>
      <c r="J84" s="23">
        <f>IFERROR(QueryE!L70,"-     ")</f>
        <v>0.11196644437323397</v>
      </c>
      <c r="N84" s="274" t="s">
        <v>613</v>
      </c>
      <c r="O84" s="273" t="s">
        <v>521</v>
      </c>
      <c r="P84" s="275">
        <v>1082.3599999999999</v>
      </c>
      <c r="Q84" s="275">
        <v>1045.8599999999999</v>
      </c>
      <c r="R84" s="275">
        <v>1071.68</v>
      </c>
      <c r="S84" s="275">
        <v>981.03</v>
      </c>
      <c r="T84" s="275">
        <v>992.15</v>
      </c>
    </row>
    <row r="85" spans="1:20" ht="13">
      <c r="A85" s="4" t="str">
        <f>QueryE!B71</f>
        <v>El Salvador</v>
      </c>
      <c r="B85" s="15">
        <f>QueryE!C71</f>
        <v>98.07441828210672</v>
      </c>
      <c r="C85" s="15">
        <f>QueryE!D71</f>
        <v>89.703398674227287</v>
      </c>
      <c r="D85" s="15">
        <f>QueryE!E71</f>
        <v>128.97004567149281</v>
      </c>
      <c r="E85" s="15">
        <f>QueryE!F71</f>
        <v>151.61819400281104</v>
      </c>
      <c r="F85" s="15">
        <f>QueryE!G71</f>
        <v>249.47662469121715</v>
      </c>
      <c r="G85" s="20">
        <f>QueryE!H71</f>
        <v>3820</v>
      </c>
      <c r="H85" s="21">
        <f>QueryE!I71</f>
        <v>6.4207400000000003</v>
      </c>
      <c r="I85" s="263">
        <f>QueryE!J71</f>
        <v>24585.17</v>
      </c>
      <c r="J85" s="23">
        <f>IFERROR(QueryE!L71,"-     ")</f>
        <v>1.014744354792817</v>
      </c>
      <c r="N85" s="274" t="s">
        <v>614</v>
      </c>
      <c r="O85" s="273" t="s">
        <v>521</v>
      </c>
      <c r="P85" s="276">
        <v>606.28</v>
      </c>
      <c r="Q85" s="276">
        <v>540.52</v>
      </c>
      <c r="R85" s="276">
        <v>412.4</v>
      </c>
      <c r="S85" s="276">
        <v>441.59</v>
      </c>
      <c r="T85" s="276">
        <v>659.93</v>
      </c>
    </row>
    <row r="86" spans="1:20" ht="13">
      <c r="A86" s="4" t="str">
        <f>QueryE!B72</f>
        <v>Grenada</v>
      </c>
      <c r="B86" s="15">
        <f>QueryE!C72</f>
        <v>39.708802773269099</v>
      </c>
      <c r="C86" s="15">
        <f>QueryE!D72</f>
        <v>24.097612984450976</v>
      </c>
      <c r="D86" s="15">
        <f>QueryE!E72</f>
        <v>8.5798920450226106</v>
      </c>
      <c r="E86" s="15">
        <f>QueryE!F72</f>
        <v>5.8434952087764191</v>
      </c>
      <c r="F86" s="15">
        <f>QueryE!G72</f>
        <v>31.333296241987981</v>
      </c>
      <c r="G86" s="20">
        <f>QueryE!H72</f>
        <v>9780</v>
      </c>
      <c r="H86" s="21">
        <f>QueryE!I72</f>
        <v>0.11144999999999999</v>
      </c>
      <c r="I86" s="263">
        <f>QueryE!J72</f>
        <v>1096.25</v>
      </c>
      <c r="J86" s="23">
        <f>IFERROR(QueryE!L72,"-     ")</f>
        <v>2.8582254268632137</v>
      </c>
      <c r="N86" s="274" t="s">
        <v>615</v>
      </c>
      <c r="O86" s="273" t="s">
        <v>521</v>
      </c>
      <c r="P86" s="275">
        <v>95.99</v>
      </c>
      <c r="Q86" s="275">
        <v>59.07</v>
      </c>
      <c r="R86" s="275">
        <v>26.85</v>
      </c>
      <c r="S86" s="275">
        <v>61.43</v>
      </c>
      <c r="T86" s="275">
        <v>98.79</v>
      </c>
    </row>
    <row r="87" spans="1:20" ht="13">
      <c r="A87" s="4" t="str">
        <f>QueryE!B73</f>
        <v>Guatemala</v>
      </c>
      <c r="B87" s="15">
        <f>QueryE!C73</f>
        <v>279.83510060126235</v>
      </c>
      <c r="C87" s="15">
        <f>QueryE!D73</f>
        <v>411.29423087617351</v>
      </c>
      <c r="D87" s="15">
        <f>QueryE!E73</f>
        <v>265.44658209944657</v>
      </c>
      <c r="E87" s="15">
        <f>QueryE!F73</f>
        <v>366.69684600270932</v>
      </c>
      <c r="F87" s="15">
        <f>QueryE!G73</f>
        <v>396.47636702333944</v>
      </c>
      <c r="G87" s="20">
        <f>QueryE!H73</f>
        <v>4410</v>
      </c>
      <c r="H87" s="21">
        <f>QueryE!I73</f>
        <v>17.247810000000001</v>
      </c>
      <c r="I87" s="263">
        <f>QueryE!J73</f>
        <v>77149.75</v>
      </c>
      <c r="J87" s="23">
        <f>IFERROR(QueryE!L73,"-     ")</f>
        <v>0.51390492778439267</v>
      </c>
      <c r="N87" s="274" t="s">
        <v>616</v>
      </c>
      <c r="O87" s="273" t="s">
        <v>521</v>
      </c>
      <c r="P87" s="276">
        <v>814.89</v>
      </c>
      <c r="Q87" s="276">
        <v>321.07</v>
      </c>
      <c r="R87" s="276">
        <v>809.3</v>
      </c>
      <c r="S87" s="276">
        <v>754.61</v>
      </c>
      <c r="T87" s="276">
        <v>539.79999999999995</v>
      </c>
    </row>
    <row r="88" spans="1:20" ht="13">
      <c r="A88" s="4" t="str">
        <f>QueryE!B74</f>
        <v>Haiti</v>
      </c>
      <c r="B88" s="15">
        <f>QueryE!C74</f>
        <v>1082.3637481840101</v>
      </c>
      <c r="C88" s="15">
        <f>QueryE!D74</f>
        <v>1045.8579070681533</v>
      </c>
      <c r="D88" s="15">
        <f>QueryE!E74</f>
        <v>1071.6823329725082</v>
      </c>
      <c r="E88" s="15">
        <f>QueryE!F74</f>
        <v>981.03450624163372</v>
      </c>
      <c r="F88" s="15">
        <f>QueryE!G74</f>
        <v>995.49950779944299</v>
      </c>
      <c r="G88" s="20">
        <f>QueryE!H74</f>
        <v>800</v>
      </c>
      <c r="H88" s="21">
        <f>QueryE!I74</f>
        <v>11.12318</v>
      </c>
      <c r="I88" s="263">
        <f>QueryE!J74</f>
        <v>9710.89</v>
      </c>
      <c r="J88" s="23">
        <f>IFERROR(QueryE!L74,"-     ")</f>
        <v>10.251372508590284</v>
      </c>
      <c r="N88" s="274" t="s">
        <v>617</v>
      </c>
      <c r="O88" s="273" t="s">
        <v>521</v>
      </c>
      <c r="P88" s="275">
        <v>40.06</v>
      </c>
      <c r="Q88" s="275">
        <v>52.39</v>
      </c>
      <c r="R88" s="275">
        <v>38.75</v>
      </c>
      <c r="S88" s="275">
        <v>36.270000000000003</v>
      </c>
      <c r="T88" s="275">
        <v>41.78</v>
      </c>
    </row>
    <row r="89" spans="1:20" ht="13">
      <c r="A89" s="4" t="str">
        <f>QueryE!B75</f>
        <v>Honduras</v>
      </c>
      <c r="B89" s="15">
        <f>QueryE!C75</f>
        <v>606.27607325310669</v>
      </c>
      <c r="C89" s="15">
        <f>QueryE!D75</f>
        <v>540.52381777347216</v>
      </c>
      <c r="D89" s="15">
        <f>QueryE!E75</f>
        <v>412.39621344482964</v>
      </c>
      <c r="E89" s="15">
        <f>QueryE!F75</f>
        <v>441.59288699519266</v>
      </c>
      <c r="F89" s="15">
        <f>QueryE!G75</f>
        <v>662.02600014324253</v>
      </c>
      <c r="G89" s="20">
        <f>QueryE!H75</f>
        <v>2330</v>
      </c>
      <c r="H89" s="21">
        <f>QueryE!I75</f>
        <v>9.5875199999999996</v>
      </c>
      <c r="I89" s="263">
        <f>QueryE!J75</f>
        <v>22203.13</v>
      </c>
      <c r="J89" s="23">
        <f>IFERROR(QueryE!L75,"-     ")</f>
        <v>2.9816787099082087</v>
      </c>
      <c r="N89" s="274" t="s">
        <v>618</v>
      </c>
      <c r="O89" s="273" t="s">
        <v>521</v>
      </c>
      <c r="P89" s="276">
        <v>432.17</v>
      </c>
      <c r="Q89" s="276">
        <v>457.92</v>
      </c>
      <c r="R89" s="276">
        <v>430.98</v>
      </c>
      <c r="S89" s="276">
        <v>562.59</v>
      </c>
      <c r="T89" s="276">
        <v>351.95</v>
      </c>
    </row>
    <row r="90" spans="1:20" ht="13">
      <c r="A90" s="4" t="str">
        <f>QueryE!B76</f>
        <v>Jamaica</v>
      </c>
      <c r="B90" s="15">
        <f>QueryE!C76</f>
        <v>95.994013238717926</v>
      </c>
      <c r="C90" s="15">
        <f>QueryE!D76</f>
        <v>59.07245192576071</v>
      </c>
      <c r="D90" s="15">
        <f>QueryE!E76</f>
        <v>26.846397892537016</v>
      </c>
      <c r="E90" s="15">
        <f>QueryE!F76</f>
        <v>61.427187628633661</v>
      </c>
      <c r="F90" s="15">
        <f>QueryE!G76</f>
        <v>99.83733131608966</v>
      </c>
      <c r="G90" s="20">
        <f>QueryE!H76</f>
        <v>4990</v>
      </c>
      <c r="H90" s="21">
        <f>QueryE!I76</f>
        <v>2.93486</v>
      </c>
      <c r="I90" s="263">
        <f>QueryE!J76</f>
        <v>15097.48</v>
      </c>
      <c r="J90" s="23">
        <f>IFERROR(QueryE!L76,"-     ")</f>
        <v>0.66128473967900381</v>
      </c>
      <c r="N90" s="274" t="s">
        <v>619</v>
      </c>
      <c r="O90" s="273" t="s">
        <v>521</v>
      </c>
      <c r="P90" s="275">
        <v>-193.26</v>
      </c>
      <c r="Q90" s="275">
        <v>10.25</v>
      </c>
      <c r="R90" s="275">
        <v>22.61</v>
      </c>
      <c r="S90" s="275">
        <v>41.75</v>
      </c>
      <c r="T90" s="275">
        <v>38.29</v>
      </c>
    </row>
    <row r="91" spans="1:20" ht="13">
      <c r="A91" s="4" t="str">
        <f>QueryE!B77</f>
        <v>Mexico</v>
      </c>
      <c r="B91" s="15">
        <f>QueryE!C77</f>
        <v>814.89236856463094</v>
      </c>
      <c r="C91" s="15">
        <f>QueryE!D77</f>
        <v>321.07462140680855</v>
      </c>
      <c r="D91" s="15">
        <f>QueryE!E77</f>
        <v>809.30075083843201</v>
      </c>
      <c r="E91" s="15">
        <f>QueryE!F77</f>
        <v>754.60836697715342</v>
      </c>
      <c r="F91" s="15">
        <f>QueryE!G77</f>
        <v>547.83840912710184</v>
      </c>
      <c r="G91" s="20">
        <f>QueryE!H77</f>
        <v>9180</v>
      </c>
      <c r="H91" s="21">
        <f>QueryE!I77</f>
        <v>126.19079000000001</v>
      </c>
      <c r="I91" s="263">
        <f>QueryE!J77</f>
        <v>1191531.69</v>
      </c>
      <c r="J91" s="23">
        <f>IFERROR(QueryE!L77,"-     ")</f>
        <v>4.5977661670677163E-2</v>
      </c>
      <c r="N91" s="274" t="s">
        <v>620</v>
      </c>
      <c r="O91" s="273" t="s">
        <v>521</v>
      </c>
      <c r="P91" s="276" t="s">
        <v>528</v>
      </c>
      <c r="Q91" s="276" t="s">
        <v>528</v>
      </c>
      <c r="R91" s="276" t="s">
        <v>528</v>
      </c>
      <c r="S91" s="276" t="s">
        <v>528</v>
      </c>
      <c r="T91" s="276" t="s">
        <v>528</v>
      </c>
    </row>
    <row r="92" spans="1:20" ht="13">
      <c r="A92" s="4" t="str">
        <f>QueryE!B78</f>
        <v>Montserrat</v>
      </c>
      <c r="B92" s="15">
        <f>QueryE!C78</f>
        <v>40.059920778787756</v>
      </c>
      <c r="C92" s="15">
        <f>QueryE!D78</f>
        <v>52.38752729147906</v>
      </c>
      <c r="D92" s="15">
        <f>QueryE!E78</f>
        <v>38.754978718570719</v>
      </c>
      <c r="E92" s="15">
        <f>QueryE!F78</f>
        <v>36.273663178191754</v>
      </c>
      <c r="F92" s="15">
        <f>QueryE!G78</f>
        <v>41.780093721635389</v>
      </c>
      <c r="G92" s="20">
        <f>QueryE!H78</f>
        <v>0</v>
      </c>
      <c r="H92" s="21">
        <f>QueryE!I78</f>
        <v>5.3200000000000001E-3</v>
      </c>
      <c r="I92" s="263">
        <f>QueryE!J78</f>
        <v>0</v>
      </c>
      <c r="J92" s="23" t="str">
        <f>IFERROR(QueryE!L78,"..    ")</f>
        <v xml:space="preserve">..    </v>
      </c>
      <c r="N92" s="274" t="s">
        <v>621</v>
      </c>
      <c r="O92" s="273" t="s">
        <v>521</v>
      </c>
      <c r="P92" s="275">
        <v>19.37</v>
      </c>
      <c r="Q92" s="275">
        <v>13.76</v>
      </c>
      <c r="R92" s="275">
        <v>15.23</v>
      </c>
      <c r="S92" s="275">
        <v>15.38</v>
      </c>
      <c r="T92" s="275">
        <v>8.5</v>
      </c>
    </row>
    <row r="93" spans="1:20" ht="20">
      <c r="A93" s="4" t="str">
        <f>QueryE!B79</f>
        <v>Nicaragua</v>
      </c>
      <c r="B93" s="15">
        <f>QueryE!C79</f>
        <v>432.17197593739456</v>
      </c>
      <c r="C93" s="15">
        <f>QueryE!D79</f>
        <v>457.9210798956737</v>
      </c>
      <c r="D93" s="15">
        <f>QueryE!E79</f>
        <v>430.98029632302195</v>
      </c>
      <c r="E93" s="15">
        <f>QueryE!F79</f>
        <v>562.592088470249</v>
      </c>
      <c r="F93" s="15">
        <f>QueryE!G79</f>
        <v>351.89750299000042</v>
      </c>
      <c r="G93" s="20">
        <f>QueryE!H79</f>
        <v>2030</v>
      </c>
      <c r="H93" s="21">
        <f>QueryE!I79</f>
        <v>6.4655100000000001</v>
      </c>
      <c r="I93" s="263">
        <f>QueryE!J79</f>
        <v>12808.26</v>
      </c>
      <c r="J93" s="23">
        <f>IFERROR(QueryE!L79,"..     ")</f>
        <v>2.747426293579303</v>
      </c>
      <c r="N93" s="274" t="s">
        <v>622</v>
      </c>
      <c r="O93" s="273" t="s">
        <v>521</v>
      </c>
      <c r="P93" s="276">
        <v>9.89</v>
      </c>
      <c r="Q93" s="276">
        <v>13.5</v>
      </c>
      <c r="R93" s="276">
        <v>9.1199999999999992</v>
      </c>
      <c r="S93" s="276">
        <v>11.74</v>
      </c>
      <c r="T93" s="276">
        <v>17.53</v>
      </c>
    </row>
    <row r="94" spans="1:20" ht="13">
      <c r="A94" s="4" t="str">
        <f>QueryE!B80</f>
        <v>Panama</v>
      </c>
      <c r="B94" s="15">
        <f>QueryE!C80</f>
        <v>-193.25694332427511</v>
      </c>
      <c r="C94" s="15">
        <f>QueryE!D80</f>
        <v>10.250073595502283</v>
      </c>
      <c r="D94" s="15">
        <f>QueryE!E80</f>
        <v>22.612695661899416</v>
      </c>
      <c r="E94" s="15">
        <f>QueryE!F80</f>
        <v>41.749690454247634</v>
      </c>
      <c r="F94" s="15">
        <f>QueryE!G80</f>
        <v>38.572436707713756</v>
      </c>
      <c r="G94" s="20">
        <f>QueryE!H80</f>
        <v>14370</v>
      </c>
      <c r="H94" s="21">
        <f>QueryE!I80</f>
        <v>4.1768700000000001</v>
      </c>
      <c r="I94" s="263">
        <f>QueryE!J80</f>
        <v>59964.800000000003</v>
      </c>
      <c r="J94" s="23">
        <f>IFERROR(QueryE!L80,"-     ")</f>
        <v>6.4325131923584758E-2</v>
      </c>
      <c r="N94" s="274" t="s">
        <v>623</v>
      </c>
      <c r="O94" s="273" t="s">
        <v>521</v>
      </c>
      <c r="P94" s="275" t="s">
        <v>528</v>
      </c>
      <c r="Q94" s="275" t="s">
        <v>528</v>
      </c>
      <c r="R94" s="275" t="s">
        <v>528</v>
      </c>
      <c r="S94" s="275" t="s">
        <v>528</v>
      </c>
      <c r="T94" s="275" t="s">
        <v>528</v>
      </c>
    </row>
    <row r="95" spans="1:20" ht="13">
      <c r="A95" s="4" t="str">
        <f>QueryE!B81</f>
        <v>Saint Lucia</v>
      </c>
      <c r="B95" s="15">
        <f>QueryE!C81</f>
        <v>19.369928654970217</v>
      </c>
      <c r="C95" s="15">
        <f>QueryE!D81</f>
        <v>13.756343588596739</v>
      </c>
      <c r="D95" s="15">
        <f>QueryE!E81</f>
        <v>15.228573372028762</v>
      </c>
      <c r="E95" s="15">
        <f>QueryE!F81</f>
        <v>15.375440075511715</v>
      </c>
      <c r="F95" s="15">
        <f>QueryE!G81</f>
        <v>8.4983608052813029</v>
      </c>
      <c r="G95" s="20">
        <f>QueryE!H81</f>
        <v>9460</v>
      </c>
      <c r="H95" s="21">
        <f>QueryE!I81</f>
        <v>0.18189</v>
      </c>
      <c r="I95" s="263">
        <f>QueryE!J81</f>
        <v>1752.27</v>
      </c>
      <c r="J95" s="23">
        <f>IFERROR(QueryE!L81,"-     ")</f>
        <v>0.48499151416627023</v>
      </c>
      <c r="N95" s="274" t="s">
        <v>624</v>
      </c>
      <c r="O95" s="273" t="s">
        <v>521</v>
      </c>
      <c r="P95" s="276">
        <v>164.17</v>
      </c>
      <c r="Q95" s="276">
        <v>159.80000000000001</v>
      </c>
      <c r="R95" s="276">
        <v>218.75</v>
      </c>
      <c r="S95" s="276">
        <v>271.79000000000002</v>
      </c>
      <c r="T95" s="276">
        <v>287.11</v>
      </c>
    </row>
    <row r="96" spans="1:20" ht="20">
      <c r="A96" s="4" t="str">
        <f>QueryE!B82</f>
        <v>Saint Vincent and the Grenadines</v>
      </c>
      <c r="B96" s="15">
        <f>QueryE!C82</f>
        <v>9.8866798054715748</v>
      </c>
      <c r="C96" s="15">
        <f>QueryE!D82</f>
        <v>13.498238337450475</v>
      </c>
      <c r="D96" s="15">
        <f>QueryE!E82</f>
        <v>9.1223898327443607</v>
      </c>
      <c r="E96" s="15">
        <f>QueryE!F82</f>
        <v>11.735214224028365</v>
      </c>
      <c r="F96" s="15">
        <f>QueryE!G82</f>
        <v>18.156887825872815</v>
      </c>
      <c r="G96" s="20">
        <f>QueryE!H82</f>
        <v>7940</v>
      </c>
      <c r="H96" s="21">
        <f>QueryE!I82</f>
        <v>0.11021</v>
      </c>
      <c r="I96" s="263">
        <f>QueryE!J82</f>
        <v>873.05</v>
      </c>
      <c r="J96" s="23">
        <f>IFERROR(QueryE!L82,"-     ")</f>
        <v>2.07970767148191</v>
      </c>
      <c r="N96" s="274" t="s">
        <v>625</v>
      </c>
      <c r="O96" s="273" t="s">
        <v>521</v>
      </c>
      <c r="P96" s="275">
        <v>416.24</v>
      </c>
      <c r="Q96" s="275">
        <v>382.79</v>
      </c>
      <c r="R96" s="275">
        <v>425.31</v>
      </c>
      <c r="S96" s="275">
        <v>402.62</v>
      </c>
      <c r="T96" s="275">
        <v>353.13</v>
      </c>
    </row>
    <row r="97" spans="1:20" ht="13">
      <c r="A97" s="4" t="str">
        <f>QueryE!B83</f>
        <v>West Indies, regional</v>
      </c>
      <c r="B97" s="15">
        <f>QueryE!C83</f>
        <v>164.16820798799816</v>
      </c>
      <c r="C97" s="15">
        <f>QueryE!D83</f>
        <v>159.79674338774319</v>
      </c>
      <c r="D97" s="15">
        <f>QueryE!E83</f>
        <v>218.74630766247171</v>
      </c>
      <c r="E97" s="15">
        <f>QueryE!F83</f>
        <v>271.78910005736611</v>
      </c>
      <c r="F97" s="15">
        <f>QueryE!G83</f>
        <v>287.11094320590104</v>
      </c>
      <c r="G97" s="114">
        <f>QueryE!H83</f>
        <v>0</v>
      </c>
      <c r="H97" s="15">
        <f>QueryE!I83</f>
        <v>0</v>
      </c>
      <c r="I97" s="15">
        <f>QueryE!J83</f>
        <v>0</v>
      </c>
      <c r="J97" s="23" t="str">
        <f>IFERROR(QueryE!L83,"-     ")</f>
        <v xml:space="preserve">-     </v>
      </c>
      <c r="N97" s="274" t="s">
        <v>626</v>
      </c>
      <c r="O97" s="273" t="s">
        <v>521</v>
      </c>
      <c r="P97" s="276">
        <v>4241.25</v>
      </c>
      <c r="Q97" s="276">
        <v>4320.96</v>
      </c>
      <c r="R97" s="276">
        <v>3792.73</v>
      </c>
      <c r="S97" s="276">
        <v>2999.53</v>
      </c>
      <c r="T97" s="276">
        <v>4626.32</v>
      </c>
    </row>
    <row r="98" spans="1:20" ht="13">
      <c r="A98" s="4" t="str">
        <f>QueryE!B84</f>
        <v>North &amp; Central America, regional</v>
      </c>
      <c r="B98" s="15">
        <f>QueryE!C84</f>
        <v>416.24454998298341</v>
      </c>
      <c r="C98" s="15">
        <f>QueryE!D84</f>
        <v>382.79373535817848</v>
      </c>
      <c r="D98" s="15">
        <f>QueryE!E84</f>
        <v>425.31155188931825</v>
      </c>
      <c r="E98" s="15">
        <f>QueryE!F84</f>
        <v>402.61901919173346</v>
      </c>
      <c r="F98" s="15">
        <f>QueryE!G84</f>
        <v>352.68565044220549</v>
      </c>
      <c r="G98" s="114">
        <f>QueryE!H84</f>
        <v>0</v>
      </c>
      <c r="H98" s="15">
        <f>QueryE!I84</f>
        <v>0</v>
      </c>
      <c r="I98" s="15">
        <f>QueryE!J84</f>
        <v>0</v>
      </c>
      <c r="J98" s="23" t="str">
        <f>IFERROR(QueryE!L84,"-     ")</f>
        <v xml:space="preserve">-     </v>
      </c>
      <c r="N98" s="274" t="s">
        <v>627</v>
      </c>
      <c r="O98" s="273" t="s">
        <v>521</v>
      </c>
      <c r="P98" s="275">
        <v>48.79</v>
      </c>
      <c r="Q98" s="275">
        <v>-18.87</v>
      </c>
      <c r="R98" s="275">
        <v>2.62</v>
      </c>
      <c r="S98" s="275">
        <v>-1.17</v>
      </c>
      <c r="T98" s="275">
        <v>70.989999999999995</v>
      </c>
    </row>
    <row r="99" spans="1:20" ht="13">
      <c r="A99" s="1" t="s">
        <v>13</v>
      </c>
      <c r="B99" s="113">
        <f>QueryE!C85</f>
        <v>4444.502429115727</v>
      </c>
      <c r="C99" s="113">
        <f>QueryE!D85</f>
        <v>4572.7101842169814</v>
      </c>
      <c r="D99" s="113">
        <f>QueryE!E85</f>
        <v>6903.1090861934199</v>
      </c>
      <c r="E99" s="113">
        <f>QueryE!F85</f>
        <v>5119.5693522265201</v>
      </c>
      <c r="F99" s="113">
        <f>QueryE!G85</f>
        <v>5092.710301842817</v>
      </c>
      <c r="G99" s="168">
        <f>QueryE!H85</f>
        <v>115730</v>
      </c>
      <c r="H99" s="24">
        <f>QueryE!I85</f>
        <v>212.07189000000002</v>
      </c>
      <c r="I99" s="170">
        <f>QueryE!J85</f>
        <v>1554850.83</v>
      </c>
      <c r="J99" s="173">
        <f>IFERROR(QueryE!L85,"-     ")</f>
        <v>0.32753690602222058</v>
      </c>
      <c r="L99" s="101"/>
      <c r="N99" s="274" t="s">
        <v>628</v>
      </c>
      <c r="O99" s="273" t="s">
        <v>521</v>
      </c>
      <c r="P99" s="276">
        <v>674.56</v>
      </c>
      <c r="Q99" s="276">
        <v>791.31</v>
      </c>
      <c r="R99" s="276">
        <v>696.45</v>
      </c>
      <c r="S99" s="276">
        <v>949.16</v>
      </c>
      <c r="T99" s="276">
        <v>726.93</v>
      </c>
    </row>
    <row r="100" spans="1:20" ht="13">
      <c r="B100" s="16"/>
      <c r="C100" s="16"/>
      <c r="D100" s="16"/>
      <c r="E100" s="16"/>
      <c r="F100" s="16"/>
      <c r="G100" s="30"/>
      <c r="J100" s="25"/>
      <c r="N100" s="274" t="s">
        <v>629</v>
      </c>
      <c r="O100" s="273" t="s">
        <v>521</v>
      </c>
      <c r="P100" s="275">
        <v>914.15</v>
      </c>
      <c r="Q100" s="275">
        <v>1003.15</v>
      </c>
      <c r="R100" s="275">
        <v>674.63</v>
      </c>
      <c r="S100" s="275">
        <v>273.89</v>
      </c>
      <c r="T100" s="275">
        <v>429.16</v>
      </c>
    </row>
    <row r="101" spans="1:20" ht="13">
      <c r="A101" s="31" t="s">
        <v>14</v>
      </c>
      <c r="G101" s="20"/>
      <c r="H101" s="21"/>
      <c r="J101" s="27"/>
      <c r="N101" s="274" t="s">
        <v>630</v>
      </c>
      <c r="O101" s="273" t="s">
        <v>521</v>
      </c>
      <c r="P101" s="276">
        <v>245.58</v>
      </c>
      <c r="Q101" s="276">
        <v>54.33</v>
      </c>
      <c r="R101" s="276">
        <v>178.44</v>
      </c>
      <c r="S101" s="276">
        <v>70.11</v>
      </c>
      <c r="T101" s="276" t="s">
        <v>528</v>
      </c>
    </row>
    <row r="102" spans="1:20" ht="13">
      <c r="A102" s="4" t="str">
        <f>QueryE!B86</f>
        <v>Argentina</v>
      </c>
      <c r="B102" s="15">
        <f>QueryE!C86</f>
        <v>48.793843140650203</v>
      </c>
      <c r="C102" s="15">
        <f>QueryE!D86</f>
        <v>-18.869466165897052</v>
      </c>
      <c r="D102" s="15">
        <f>QueryE!E86</f>
        <v>2.6196627569932893</v>
      </c>
      <c r="E102" s="15">
        <f>QueryE!F86</f>
        <v>-1.1657372677808167</v>
      </c>
      <c r="F102" s="15">
        <f>QueryE!G86</f>
        <v>72.70742578543819</v>
      </c>
      <c r="G102" s="20">
        <f>QueryE!H86</f>
        <v>12370</v>
      </c>
      <c r="H102" s="21">
        <f>QueryE!I86</f>
        <v>44.494500000000002</v>
      </c>
      <c r="I102" s="263">
        <f>QueryE!J86</f>
        <v>499735.36</v>
      </c>
      <c r="J102" s="23">
        <f>IFERROR(QueryE!L86,"-     ")</f>
        <v>1.4549185750121462E-2</v>
      </c>
      <c r="N102" s="274" t="s">
        <v>631</v>
      </c>
      <c r="O102" s="273" t="s">
        <v>521</v>
      </c>
      <c r="P102" s="275">
        <v>1224.17</v>
      </c>
      <c r="Q102" s="275">
        <v>1355.86</v>
      </c>
      <c r="R102" s="275">
        <v>1106.5</v>
      </c>
      <c r="S102" s="275">
        <v>850.42</v>
      </c>
      <c r="T102" s="275">
        <v>1762.69</v>
      </c>
    </row>
    <row r="103" spans="1:20" ht="13">
      <c r="A103" s="4" t="str">
        <f>QueryE!B87</f>
        <v>Bolivia</v>
      </c>
      <c r="B103" s="15">
        <f>QueryE!C87</f>
        <v>674.55718777830077</v>
      </c>
      <c r="C103" s="15">
        <f>QueryE!D87</f>
        <v>791.31413456096345</v>
      </c>
      <c r="D103" s="15">
        <f>QueryE!E87</f>
        <v>696.44513620029102</v>
      </c>
      <c r="E103" s="15">
        <f>QueryE!F87</f>
        <v>949.16031478733919</v>
      </c>
      <c r="F103" s="15">
        <f>QueryE!G87</f>
        <v>729.68027773767153</v>
      </c>
      <c r="G103" s="20">
        <f>QueryE!H87</f>
        <v>3370</v>
      </c>
      <c r="H103" s="21">
        <f>QueryE!I87</f>
        <v>11.35314</v>
      </c>
      <c r="I103" s="263">
        <f>QueryE!J87</f>
        <v>39312.65</v>
      </c>
      <c r="J103" s="23">
        <f>QueryE!L87</f>
        <v>1.8560953732136387</v>
      </c>
      <c r="N103" s="274" t="s">
        <v>632</v>
      </c>
      <c r="O103" s="273" t="s">
        <v>521</v>
      </c>
      <c r="P103" s="276">
        <v>165.05</v>
      </c>
      <c r="Q103" s="276">
        <v>318.16000000000003</v>
      </c>
      <c r="R103" s="276">
        <v>243.71</v>
      </c>
      <c r="S103" s="276">
        <v>203.21</v>
      </c>
      <c r="T103" s="276">
        <v>396.31</v>
      </c>
    </row>
    <row r="104" spans="1:20" ht="13">
      <c r="A104" s="4" t="str">
        <f>QueryE!B88</f>
        <v>Brazil</v>
      </c>
      <c r="B104" s="15">
        <f>QueryE!C88</f>
        <v>914.15147853217582</v>
      </c>
      <c r="C104" s="15">
        <f>QueryE!D88</f>
        <v>1003.1522519939155</v>
      </c>
      <c r="D104" s="15">
        <f>QueryE!E88</f>
        <v>674.62711985517637</v>
      </c>
      <c r="E104" s="15">
        <f>QueryE!F88</f>
        <v>273.88515356025033</v>
      </c>
      <c r="F104" s="15">
        <f>QueryE!G88</f>
        <v>442.69998734250629</v>
      </c>
      <c r="G104" s="20">
        <f>QueryE!H88</f>
        <v>9140</v>
      </c>
      <c r="H104" s="21">
        <f>QueryE!I88</f>
        <v>209.46933000000001</v>
      </c>
      <c r="I104" s="263">
        <f>QueryE!J88</f>
        <v>1840198.97</v>
      </c>
      <c r="J104" s="23">
        <f>IFERROR(QueryE!L88,"..     ")</f>
        <v>2.4057180476658255E-2</v>
      </c>
      <c r="N104" s="274" t="s">
        <v>633</v>
      </c>
      <c r="O104" s="273" t="s">
        <v>521</v>
      </c>
      <c r="P104" s="275">
        <v>160.61000000000001</v>
      </c>
      <c r="Q104" s="275">
        <v>32.14</v>
      </c>
      <c r="R104" s="275">
        <v>69.900000000000006</v>
      </c>
      <c r="S104" s="275">
        <v>51.13</v>
      </c>
      <c r="T104" s="275">
        <v>102.44</v>
      </c>
    </row>
    <row r="105" spans="1:20" ht="15">
      <c r="A105" s="4" t="s">
        <v>503</v>
      </c>
      <c r="B105" s="15">
        <f>QueryE!C89</f>
        <v>245.5785554311623</v>
      </c>
      <c r="C105" s="15">
        <f>QueryE!D89</f>
        <v>54.329481195157683</v>
      </c>
      <c r="D105" s="15">
        <f>QueryE!E89</f>
        <v>178.43934727069561</v>
      </c>
      <c r="E105" s="15">
        <f>QueryE!F89</f>
        <v>70.10536877193347</v>
      </c>
      <c r="F105" s="15">
        <f>QueryE!G89</f>
        <v>0</v>
      </c>
      <c r="G105" s="114">
        <f>QueryE!H89</f>
        <v>0</v>
      </c>
      <c r="H105" s="15">
        <f>QueryE!I89</f>
        <v>0</v>
      </c>
      <c r="I105" s="15">
        <f>QueryE!J89</f>
        <v>0</v>
      </c>
      <c r="J105" s="23" t="str">
        <f>IFERROR(QueryE!L89,"-     ")</f>
        <v xml:space="preserve">-     </v>
      </c>
      <c r="N105" s="274" t="s">
        <v>634</v>
      </c>
      <c r="O105" s="273" t="s">
        <v>521</v>
      </c>
      <c r="P105" s="276">
        <v>62.42</v>
      </c>
      <c r="Q105" s="276">
        <v>60.18</v>
      </c>
      <c r="R105" s="276">
        <v>88.54</v>
      </c>
      <c r="S105" s="276">
        <v>142.75</v>
      </c>
      <c r="T105" s="276">
        <v>161.55000000000001</v>
      </c>
    </row>
    <row r="106" spans="1:20" s="13" customFormat="1" ht="13">
      <c r="A106" s="4" t="str">
        <f>QueryE!B90</f>
        <v>Colombia</v>
      </c>
      <c r="B106" s="15">
        <f>QueryE!C90</f>
        <v>1224.1724150593009</v>
      </c>
      <c r="C106" s="15">
        <f>QueryE!D90</f>
        <v>1355.8558152205687</v>
      </c>
      <c r="D106" s="15">
        <f>QueryE!E90</f>
        <v>1106.49591874678</v>
      </c>
      <c r="E106" s="15">
        <f>QueryE!F90</f>
        <v>850.41710886176224</v>
      </c>
      <c r="F106" s="15">
        <f>QueryE!G90</f>
        <v>1770.2699936533099</v>
      </c>
      <c r="G106" s="20">
        <f>QueryE!H90</f>
        <v>6190</v>
      </c>
      <c r="H106" s="21">
        <f>QueryE!I90</f>
        <v>49.648690000000002</v>
      </c>
      <c r="I106" s="263">
        <f>QueryE!J90</f>
        <v>319086.96000000002</v>
      </c>
      <c r="J106" s="23">
        <f>QueryE!L90</f>
        <v>0.55479233424434193</v>
      </c>
      <c r="K106"/>
      <c r="L106"/>
      <c r="N106" s="274" t="s">
        <v>635</v>
      </c>
      <c r="O106" s="273" t="s">
        <v>521</v>
      </c>
      <c r="P106" s="275">
        <v>328.3</v>
      </c>
      <c r="Q106" s="275">
        <v>334.83</v>
      </c>
      <c r="R106" s="275">
        <v>320.2</v>
      </c>
      <c r="S106" s="275">
        <v>-5.22</v>
      </c>
      <c r="T106" s="275">
        <v>441.54</v>
      </c>
    </row>
    <row r="107" spans="1:20" ht="13">
      <c r="A107" s="4" t="str">
        <f>QueryE!B91</f>
        <v>Ecuador</v>
      </c>
      <c r="B107" s="15">
        <f>QueryE!C91</f>
        <v>165.04907310777313</v>
      </c>
      <c r="C107" s="15">
        <f>QueryE!D91</f>
        <v>318.15850892080636</v>
      </c>
      <c r="D107" s="15">
        <f>QueryE!E91</f>
        <v>243.71331108958074</v>
      </c>
      <c r="E107" s="15">
        <f>QueryE!F91</f>
        <v>203.20822698519032</v>
      </c>
      <c r="F107" s="15">
        <f>QueryE!G91</f>
        <v>401.35662928846159</v>
      </c>
      <c r="G107" s="20">
        <f>QueryE!H91</f>
        <v>6120</v>
      </c>
      <c r="H107" s="21">
        <f>QueryE!I91</f>
        <v>17.08436</v>
      </c>
      <c r="I107" s="263">
        <f>QueryE!J91</f>
        <v>105604.2</v>
      </c>
      <c r="J107" s="23">
        <f>QueryE!L91</f>
        <v>0.38005744969277888</v>
      </c>
      <c r="N107" s="274" t="s">
        <v>636</v>
      </c>
      <c r="O107" s="273" t="s">
        <v>521</v>
      </c>
      <c r="P107" s="276">
        <v>13.39</v>
      </c>
      <c r="Q107" s="276">
        <v>15.98</v>
      </c>
      <c r="R107" s="276">
        <v>16.53</v>
      </c>
      <c r="S107" s="276">
        <v>20.13</v>
      </c>
      <c r="T107" s="276">
        <v>13.05</v>
      </c>
    </row>
    <row r="108" spans="1:20" ht="13">
      <c r="A108" s="4" t="str">
        <f>QueryE!B92</f>
        <v>Guyana</v>
      </c>
      <c r="B108" s="15">
        <f>QueryE!C92</f>
        <v>160.61192784849467</v>
      </c>
      <c r="C108" s="15">
        <f>QueryE!D92</f>
        <v>32.138822836071519</v>
      </c>
      <c r="D108" s="15">
        <f>QueryE!E92</f>
        <v>69.900419027967175</v>
      </c>
      <c r="E108" s="15">
        <f>QueryE!F92</f>
        <v>51.128740023497919</v>
      </c>
      <c r="F108" s="15">
        <f>QueryE!G92</f>
        <v>103.60649986294385</v>
      </c>
      <c r="G108" s="20">
        <f>QueryE!H92</f>
        <v>4760</v>
      </c>
      <c r="H108" s="21">
        <f>QueryE!I92</f>
        <v>0.77900000000000003</v>
      </c>
      <c r="I108" s="263">
        <f>QueryE!J92</f>
        <v>3609.83</v>
      </c>
      <c r="J108" s="23">
        <f>QueryE!L92</f>
        <v>2.8701213038548588</v>
      </c>
      <c r="N108" s="274" t="s">
        <v>637</v>
      </c>
      <c r="O108" s="273" t="s">
        <v>521</v>
      </c>
      <c r="P108" s="275">
        <v>91.57</v>
      </c>
      <c r="Q108" s="275">
        <v>23.18</v>
      </c>
      <c r="R108" s="275">
        <v>18.25</v>
      </c>
      <c r="S108" s="275">
        <v>41.46</v>
      </c>
      <c r="T108" s="275" t="s">
        <v>528</v>
      </c>
    </row>
    <row r="109" spans="1:20" ht="13">
      <c r="A109" s="4" t="str">
        <f>QueryE!B93</f>
        <v>Paraguay</v>
      </c>
      <c r="B109" s="15">
        <f>QueryE!C93</f>
        <v>62.420559782834204</v>
      </c>
      <c r="C109" s="15">
        <f>QueryE!D93</f>
        <v>60.176727450557379</v>
      </c>
      <c r="D109" s="15">
        <f>QueryE!E93</f>
        <v>88.539771293098809</v>
      </c>
      <c r="E109" s="15">
        <f>QueryE!F93</f>
        <v>142.75486399481926</v>
      </c>
      <c r="F109" s="15">
        <f>QueryE!G93</f>
        <v>163.95382573670841</v>
      </c>
      <c r="G109" s="20">
        <f>QueryE!H93</f>
        <v>5680</v>
      </c>
      <c r="H109" s="21">
        <f>QueryE!I93</f>
        <v>6.9560700000000004</v>
      </c>
      <c r="I109" s="263">
        <f>QueryE!J93</f>
        <v>39662.85</v>
      </c>
      <c r="J109" s="23">
        <f>QueryE!L93</f>
        <v>0.41336874616097535</v>
      </c>
      <c r="N109" s="274" t="s">
        <v>638</v>
      </c>
      <c r="O109" s="273" t="s">
        <v>521</v>
      </c>
      <c r="P109" s="276">
        <v>43.13</v>
      </c>
      <c r="Q109" s="276">
        <v>36.590000000000003</v>
      </c>
      <c r="R109" s="276">
        <v>43.43</v>
      </c>
      <c r="S109" s="276">
        <v>86.85</v>
      </c>
      <c r="T109" s="276">
        <v>147.13</v>
      </c>
    </row>
    <row r="110" spans="1:20" ht="13">
      <c r="A110" s="4" t="str">
        <f>QueryE!B94</f>
        <v>Peru</v>
      </c>
      <c r="B110" s="15">
        <f>QueryE!C94</f>
        <v>328.29802009350226</v>
      </c>
      <c r="C110" s="15">
        <f>QueryE!D94</f>
        <v>334.82962116041222</v>
      </c>
      <c r="D110" s="15">
        <f>QueryE!E94</f>
        <v>320.20126189592389</v>
      </c>
      <c r="E110" s="15">
        <f>QueryE!F94</f>
        <v>-5.2176080796054336</v>
      </c>
      <c r="F110" s="15">
        <f>QueryE!G94</f>
        <v>447.48795218929808</v>
      </c>
      <c r="G110" s="20">
        <f>QueryE!H94</f>
        <v>6530</v>
      </c>
      <c r="H110" s="21">
        <f>QueryE!I94</f>
        <v>31.989260000000002</v>
      </c>
      <c r="I110" s="263">
        <f>QueryE!J94</f>
        <v>213208.74</v>
      </c>
      <c r="J110" s="23">
        <f>QueryE!L94</f>
        <v>0.2098825555600104</v>
      </c>
      <c r="N110" s="274" t="s">
        <v>639</v>
      </c>
      <c r="O110" s="273" t="s">
        <v>521</v>
      </c>
      <c r="P110" s="275">
        <v>269.52</v>
      </c>
      <c r="Q110" s="275">
        <v>314.12</v>
      </c>
      <c r="R110" s="275">
        <v>333.53</v>
      </c>
      <c r="S110" s="275">
        <v>316.82</v>
      </c>
      <c r="T110" s="275">
        <v>374.53</v>
      </c>
    </row>
    <row r="111" spans="1:20" ht="13">
      <c r="A111" s="4" t="str">
        <f>QueryE!B95</f>
        <v>Suriname</v>
      </c>
      <c r="B111" s="15">
        <f>QueryE!C95</f>
        <v>13.392943903769561</v>
      </c>
      <c r="C111" s="15">
        <f>QueryE!D95</f>
        <v>15.980073109427472</v>
      </c>
      <c r="D111" s="15">
        <f>QueryE!E95</f>
        <v>16.526850183430362</v>
      </c>
      <c r="E111" s="15">
        <f>QueryE!F95</f>
        <v>20.128006686125616</v>
      </c>
      <c r="F111" s="15">
        <f>QueryE!G95</f>
        <v>14.174376328923778</v>
      </c>
      <c r="G111" s="20">
        <f>QueryE!H95</f>
        <v>4990</v>
      </c>
      <c r="H111" s="21">
        <f>QueryE!I95</f>
        <v>0.57599</v>
      </c>
      <c r="I111" s="263">
        <f>QueryE!J95</f>
        <v>2968.77</v>
      </c>
      <c r="J111" s="23">
        <f>QueryE!L95</f>
        <v>0.47744945984107151</v>
      </c>
      <c r="N111" s="274" t="s">
        <v>640</v>
      </c>
      <c r="O111" s="273" t="s">
        <v>521</v>
      </c>
      <c r="P111" s="276">
        <v>1309.6400000000001</v>
      </c>
      <c r="Q111" s="276">
        <v>1317.15</v>
      </c>
      <c r="R111" s="276">
        <v>604.79999999999995</v>
      </c>
      <c r="S111" s="276">
        <v>567.27</v>
      </c>
      <c r="T111" s="276">
        <v>709.52</v>
      </c>
    </row>
    <row r="112" spans="1:20" ht="15">
      <c r="A112" s="4" t="s">
        <v>504</v>
      </c>
      <c r="B112" s="15">
        <f>QueryE!C96</f>
        <v>91.574177075577666</v>
      </c>
      <c r="C112" s="15">
        <f>QueryE!D96</f>
        <v>23.176498804859143</v>
      </c>
      <c r="D112" s="15">
        <f>QueryE!E96</f>
        <v>18.253820524702387</v>
      </c>
      <c r="E112" s="15">
        <f>QueryE!F96</f>
        <v>41.456903269648166</v>
      </c>
      <c r="F112" s="15">
        <f>QueryE!G96</f>
        <v>0</v>
      </c>
      <c r="G112" s="114">
        <f>QueryE!H96</f>
        <v>0</v>
      </c>
      <c r="H112" s="15">
        <f>QueryE!I96</f>
        <v>0</v>
      </c>
      <c r="I112" s="15">
        <f>QueryE!J96</f>
        <v>0</v>
      </c>
      <c r="J112" s="23" t="str">
        <f>IFERROR(QueryE!L96,"-     ")</f>
        <v xml:space="preserve">-     </v>
      </c>
      <c r="N112" s="274" t="s">
        <v>641</v>
      </c>
      <c r="O112" s="273" t="s">
        <v>521</v>
      </c>
      <c r="P112" s="275">
        <v>53800.41</v>
      </c>
      <c r="Q112" s="275">
        <v>40469.01</v>
      </c>
      <c r="R112" s="275">
        <v>44047.6</v>
      </c>
      <c r="S112" s="275">
        <v>49415.73</v>
      </c>
      <c r="T112" s="275">
        <v>49103.58</v>
      </c>
    </row>
    <row r="113" spans="1:20" ht="13">
      <c r="A113" s="4" t="str">
        <f>QueryE!B97</f>
        <v>Venezuela</v>
      </c>
      <c r="B113" s="15">
        <f>QueryE!C97</f>
        <v>43.128044453572478</v>
      </c>
      <c r="C113" s="15">
        <f>QueryE!D97</f>
        <v>36.594267870923304</v>
      </c>
      <c r="D113" s="15">
        <f>QueryE!E97</f>
        <v>43.431869961563258</v>
      </c>
      <c r="E113" s="15">
        <f>QueryE!F97</f>
        <v>86.846505998097101</v>
      </c>
      <c r="F113" s="15">
        <f>QueryE!G97</f>
        <v>149.0125153053815</v>
      </c>
      <c r="G113" s="20">
        <f>QueryE!H97</f>
        <v>0</v>
      </c>
      <c r="H113" s="21">
        <f>QueryE!I97</f>
        <v>28.870200000000001</v>
      </c>
      <c r="I113" s="38">
        <f>QueryE!J97</f>
        <v>0</v>
      </c>
      <c r="J113" s="23" t="str">
        <f>IFERROR(QueryE!L97,"..    ")</f>
        <v xml:space="preserve">..    </v>
      </c>
      <c r="N113" s="274" t="s">
        <v>642</v>
      </c>
      <c r="O113" s="273" t="s">
        <v>521</v>
      </c>
      <c r="P113" s="276">
        <v>6220.88</v>
      </c>
      <c r="Q113" s="276">
        <v>5438.04</v>
      </c>
      <c r="R113" s="276">
        <v>4499.62</v>
      </c>
      <c r="S113" s="276">
        <v>4861.6400000000003</v>
      </c>
      <c r="T113" s="276">
        <v>4117.1099999999997</v>
      </c>
    </row>
    <row r="114" spans="1:20" ht="13">
      <c r="A114" s="4" t="str">
        <f>QueryE!B98</f>
        <v>South America, regional</v>
      </c>
      <c r="B114" s="15">
        <f>QueryE!C98</f>
        <v>269.52413933978062</v>
      </c>
      <c r="C114" s="15">
        <f>QueryE!D98</f>
        <v>314.1236957029692</v>
      </c>
      <c r="D114" s="15">
        <f>QueryE!E98</f>
        <v>333.53090038260984</v>
      </c>
      <c r="E114" s="15">
        <f>QueryE!F98</f>
        <v>316.82234458583741</v>
      </c>
      <c r="F114" s="15">
        <f>QueryE!G98</f>
        <v>373.3590533378632</v>
      </c>
      <c r="G114" s="162">
        <f>QueryE!H98</f>
        <v>0</v>
      </c>
      <c r="H114" s="15">
        <f>QueryE!I98</f>
        <v>0</v>
      </c>
      <c r="I114" s="15">
        <f>QueryE!J98</f>
        <v>0</v>
      </c>
      <c r="J114" s="23" t="str">
        <f>IFERROR(QueryE!L98,"-     ")</f>
        <v xml:space="preserve">-     </v>
      </c>
      <c r="N114" s="274" t="s">
        <v>643</v>
      </c>
      <c r="O114" s="273" t="s">
        <v>521</v>
      </c>
      <c r="P114" s="275">
        <v>802.68</v>
      </c>
      <c r="Q114" s="275">
        <v>679.04</v>
      </c>
      <c r="R114" s="275">
        <v>728.41</v>
      </c>
      <c r="S114" s="275">
        <v>855.76</v>
      </c>
      <c r="T114" s="275">
        <v>768.56</v>
      </c>
    </row>
    <row r="115" spans="1:20" s="13" customFormat="1" ht="13">
      <c r="A115" s="1" t="s">
        <v>15</v>
      </c>
      <c r="B115" s="113">
        <f>QueryE!C99</f>
        <v>4241.252365546894</v>
      </c>
      <c r="C115" s="113">
        <f>QueryE!D99</f>
        <v>4320.960432660735</v>
      </c>
      <c r="D115" s="113">
        <f>QueryE!E99</f>
        <v>3792.7253891888131</v>
      </c>
      <c r="E115" s="113">
        <f>QueryE!F99</f>
        <v>2999.5301921771147</v>
      </c>
      <c r="F115" s="113">
        <f>QueryE!G99</f>
        <v>4668.3085365685065</v>
      </c>
      <c r="G115" s="164">
        <f>QueryE!H99</f>
        <v>59150</v>
      </c>
      <c r="H115" s="115">
        <f>QueryE!I99</f>
        <v>401.22054000000003</v>
      </c>
      <c r="I115" s="179">
        <f>QueryE!J99</f>
        <v>3063388.3300000005</v>
      </c>
      <c r="J115" s="173">
        <f>IFERROR(QueryE!L99,"..     ")</f>
        <v>0.15239036105385001</v>
      </c>
      <c r="K115"/>
      <c r="L115" s="101"/>
      <c r="N115" s="274" t="s">
        <v>644</v>
      </c>
      <c r="O115" s="273" t="s">
        <v>521</v>
      </c>
      <c r="P115" s="276">
        <v>-947.07</v>
      </c>
      <c r="Q115" s="276">
        <v>-306.29000000000002</v>
      </c>
      <c r="R115" s="276">
        <v>-791.43</v>
      </c>
      <c r="S115" s="276">
        <v>-989.94</v>
      </c>
      <c r="T115" s="276">
        <v>-737.04</v>
      </c>
    </row>
    <row r="116" spans="1:20" ht="20">
      <c r="G116" s="20"/>
      <c r="H116" s="21"/>
      <c r="J116" s="27"/>
      <c r="N116" s="274" t="s">
        <v>645</v>
      </c>
      <c r="O116" s="273" t="s">
        <v>521</v>
      </c>
      <c r="P116" s="275">
        <v>153.53</v>
      </c>
      <c r="Q116" s="275">
        <v>131.43</v>
      </c>
      <c r="R116" s="275">
        <v>119.65</v>
      </c>
      <c r="S116" s="275">
        <v>133.12</v>
      </c>
      <c r="T116" s="275">
        <v>120.51</v>
      </c>
    </row>
    <row r="117" spans="1:20" ht="13">
      <c r="A117" s="4" t="s">
        <v>338</v>
      </c>
      <c r="B117" s="92">
        <f>QueryE!C175</f>
        <v>1309.6433375989486</v>
      </c>
      <c r="C117" s="92">
        <f>QueryE!D175</f>
        <v>1317.1530854512991</v>
      </c>
      <c r="D117" s="92">
        <f>QueryE!E175</f>
        <v>604.79880637707436</v>
      </c>
      <c r="E117" s="92">
        <f>QueryE!F175</f>
        <v>567.27246587786226</v>
      </c>
      <c r="F117" s="15">
        <f>QueryE!G175</f>
        <v>714.05236099251908</v>
      </c>
      <c r="G117" s="261">
        <f>QueryE!H175</f>
        <v>0</v>
      </c>
      <c r="H117" s="92">
        <f>QueryE!I175</f>
        <v>0</v>
      </c>
      <c r="I117" s="92">
        <f>QueryE!J175</f>
        <v>0</v>
      </c>
      <c r="J117" s="262" t="str">
        <f>IFERROR(QueryE!L175,"-     ")</f>
        <v xml:space="preserve">-     </v>
      </c>
      <c r="N117" s="274" t="s">
        <v>646</v>
      </c>
      <c r="O117" s="273" t="s">
        <v>521</v>
      </c>
      <c r="P117" s="276">
        <v>-381.94</v>
      </c>
      <c r="Q117" s="276">
        <v>-28.46</v>
      </c>
      <c r="R117" s="276">
        <v>-108.28</v>
      </c>
      <c r="S117" s="276">
        <v>280.01</v>
      </c>
      <c r="T117" s="276">
        <v>948.52</v>
      </c>
    </row>
    <row r="118" spans="1:20" ht="20">
      <c r="A118" s="1" t="s">
        <v>16</v>
      </c>
      <c r="B118" s="29">
        <f>B99+B115+B117</f>
        <v>9995.3981322615709</v>
      </c>
      <c r="C118" s="29">
        <f t="shared" ref="C118:I118" si="1">C99+C115+C117</f>
        <v>10210.823702329015</v>
      </c>
      <c r="D118" s="29">
        <f t="shared" si="1"/>
        <v>11300.633281759307</v>
      </c>
      <c r="E118" s="29">
        <f t="shared" si="1"/>
        <v>8686.3720102814968</v>
      </c>
      <c r="F118" s="29">
        <f t="shared" si="1"/>
        <v>10475.071199403843</v>
      </c>
      <c r="G118" s="165">
        <f t="shared" si="1"/>
        <v>174880</v>
      </c>
      <c r="H118" s="111">
        <f t="shared" si="1"/>
        <v>613.29243000000008</v>
      </c>
      <c r="I118" s="172">
        <f t="shared" si="1"/>
        <v>4618239.16</v>
      </c>
      <c r="J118" s="166">
        <f>IFERROR(F118/I118*100,"..    ")</f>
        <v>0.22681959154761147</v>
      </c>
      <c r="L118" s="101"/>
      <c r="N118" s="274" t="s">
        <v>647</v>
      </c>
      <c r="O118" s="273" t="s">
        <v>521</v>
      </c>
      <c r="P118" s="275">
        <v>474.42</v>
      </c>
      <c r="Q118" s="275">
        <v>471.09</v>
      </c>
      <c r="R118" s="275">
        <v>399.46</v>
      </c>
      <c r="S118" s="275">
        <v>480.21</v>
      </c>
      <c r="T118" s="275">
        <v>565.16</v>
      </c>
    </row>
    <row r="119" spans="1:20" ht="13">
      <c r="G119" s="20"/>
      <c r="H119" s="21"/>
      <c r="J119" s="27"/>
      <c r="N119" s="274" t="s">
        <v>648</v>
      </c>
      <c r="O119" s="273" t="s">
        <v>521</v>
      </c>
      <c r="P119" s="276">
        <v>19.920000000000002</v>
      </c>
      <c r="Q119" s="276">
        <v>-0.6</v>
      </c>
      <c r="R119" s="276">
        <v>-51.82</v>
      </c>
      <c r="S119" s="276">
        <v>-29.25</v>
      </c>
      <c r="T119" s="276">
        <v>-38.08</v>
      </c>
    </row>
    <row r="120" spans="1:20" s="13" customFormat="1" ht="13">
      <c r="A120" s="14" t="s">
        <v>17</v>
      </c>
      <c r="B120" s="16"/>
      <c r="C120" s="16"/>
      <c r="D120" s="16"/>
      <c r="E120" s="16"/>
      <c r="F120" s="16"/>
      <c r="G120" s="28"/>
      <c r="H120" s="21"/>
      <c r="I120" s="18"/>
      <c r="J120" s="27"/>
      <c r="K120"/>
      <c r="L120"/>
      <c r="N120" s="274" t="s">
        <v>649</v>
      </c>
      <c r="O120" s="273" t="s">
        <v>521</v>
      </c>
      <c r="P120" s="275">
        <v>316.91000000000003</v>
      </c>
      <c r="Q120" s="275">
        <v>236.34</v>
      </c>
      <c r="R120" s="275">
        <v>325.67</v>
      </c>
      <c r="S120" s="275">
        <v>764.47</v>
      </c>
      <c r="T120" s="275">
        <v>331.73</v>
      </c>
    </row>
    <row r="121" spans="1:20" ht="11.15" customHeight="1">
      <c r="G121" s="20"/>
      <c r="H121" s="21"/>
      <c r="J121" s="27"/>
      <c r="N121" s="274" t="s">
        <v>650</v>
      </c>
      <c r="O121" s="273" t="s">
        <v>521</v>
      </c>
      <c r="P121" s="276">
        <v>677.44</v>
      </c>
      <c r="Q121" s="276">
        <v>514.95000000000005</v>
      </c>
      <c r="R121" s="276">
        <v>283.64999999999998</v>
      </c>
      <c r="S121" s="276">
        <v>160.47999999999999</v>
      </c>
      <c r="T121" s="276">
        <v>540.59</v>
      </c>
    </row>
    <row r="122" spans="1:20" ht="13">
      <c r="A122" s="14" t="s">
        <v>18</v>
      </c>
      <c r="G122" s="20"/>
      <c r="H122" s="21"/>
      <c r="J122" s="27"/>
      <c r="N122" s="274" t="s">
        <v>651</v>
      </c>
      <c r="O122" s="273" t="s">
        <v>521</v>
      </c>
      <c r="P122" s="275">
        <v>354.51</v>
      </c>
      <c r="Q122" s="275">
        <v>58.67</v>
      </c>
      <c r="R122" s="275">
        <v>227.78</v>
      </c>
      <c r="S122" s="275">
        <v>250.12</v>
      </c>
      <c r="T122" s="275">
        <v>-423.23</v>
      </c>
    </row>
    <row r="123" spans="1:20" ht="13">
      <c r="A123" s="4" t="str">
        <f>QueryE!B100</f>
        <v>Iran</v>
      </c>
      <c r="B123" s="15">
        <f>QueryE!C100</f>
        <v>81.171399351667063</v>
      </c>
      <c r="C123" s="15">
        <f>QueryE!D100</f>
        <v>110.90220943829071</v>
      </c>
      <c r="D123" s="15">
        <f>QueryE!E100</f>
        <v>116.19254632034556</v>
      </c>
      <c r="E123" s="15">
        <f>QueryE!F100</f>
        <v>140.28393791319181</v>
      </c>
      <c r="F123" s="15">
        <f>QueryE!G100</f>
        <v>166.36890122631891</v>
      </c>
      <c r="G123" s="20">
        <f>QueryE!H100</f>
        <v>0</v>
      </c>
      <c r="H123" s="21">
        <f>QueryE!I100</f>
        <v>81.800269999999998</v>
      </c>
      <c r="I123" s="263">
        <f>QueryE!J100</f>
        <v>0</v>
      </c>
      <c r="J123" s="23" t="str">
        <f>IFERROR(QueryE!L100,"..    ")</f>
        <v xml:space="preserve">..    </v>
      </c>
      <c r="N123" s="274" t="s">
        <v>652</v>
      </c>
      <c r="O123" s="273" t="s">
        <v>521</v>
      </c>
      <c r="P123" s="276">
        <v>249.54</v>
      </c>
      <c r="Q123" s="276">
        <v>212.29</v>
      </c>
      <c r="R123" s="276">
        <v>223.55</v>
      </c>
      <c r="S123" s="276">
        <v>231.96</v>
      </c>
      <c r="T123" s="276">
        <v>202.58</v>
      </c>
    </row>
    <row r="124" spans="1:20" ht="13">
      <c r="A124" s="4" t="str">
        <f>QueryE!B101</f>
        <v>Iraq</v>
      </c>
      <c r="B124" s="15">
        <f>QueryE!C101</f>
        <v>1369.2672821272281</v>
      </c>
      <c r="C124" s="15">
        <f>QueryE!D101</f>
        <v>1482.9423899911019</v>
      </c>
      <c r="D124" s="15">
        <f>QueryE!E101</f>
        <v>2287.9009652485424</v>
      </c>
      <c r="E124" s="15">
        <f>QueryE!F101</f>
        <v>2907.5130827407152</v>
      </c>
      <c r="F124" s="15">
        <f>QueryE!G101</f>
        <v>2300.1961652009986</v>
      </c>
      <c r="G124" s="20">
        <f>QueryE!H101</f>
        <v>5030</v>
      </c>
      <c r="H124" s="21">
        <f>QueryE!I101</f>
        <v>38.433599999999998</v>
      </c>
      <c r="I124" s="263">
        <f>QueryE!J101</f>
        <v>223016.02</v>
      </c>
      <c r="J124" s="23">
        <f>IFERROR(QueryE!L101,"-     ")</f>
        <v>1.0314040064032164</v>
      </c>
      <c r="N124" s="274" t="s">
        <v>653</v>
      </c>
      <c r="O124" s="273" t="s">
        <v>521</v>
      </c>
      <c r="P124" s="275">
        <v>4215.62</v>
      </c>
      <c r="Q124" s="275">
        <v>3167.39</v>
      </c>
      <c r="R124" s="275">
        <v>2906.07</v>
      </c>
      <c r="S124" s="275">
        <v>2404</v>
      </c>
      <c r="T124" s="275">
        <v>1633.35</v>
      </c>
    </row>
    <row r="125" spans="1:20" s="13" customFormat="1" ht="12" customHeight="1">
      <c r="A125" s="4" t="str">
        <f>QueryE!B102</f>
        <v>Jordan</v>
      </c>
      <c r="B125" s="92">
        <f>QueryE!C102</f>
        <v>2697.1629218222511</v>
      </c>
      <c r="C125" s="92">
        <f>QueryE!D102</f>
        <v>2141.0481703577825</v>
      </c>
      <c r="D125" s="92">
        <f>QueryE!E102</f>
        <v>2727.9706010387804</v>
      </c>
      <c r="E125" s="92">
        <f>QueryE!F102</f>
        <v>2978.7916366844383</v>
      </c>
      <c r="F125" s="92">
        <f>QueryE!G102</f>
        <v>2525.8153574732264</v>
      </c>
      <c r="G125" s="20">
        <f>QueryE!H102</f>
        <v>4210</v>
      </c>
      <c r="H125" s="21">
        <f>QueryE!I102</f>
        <v>9.9560099999999991</v>
      </c>
      <c r="I125" s="263">
        <f>QueryE!J102</f>
        <v>42091.11</v>
      </c>
      <c r="J125" s="23">
        <f>IFERROR(QueryE!L102,"..    ")</f>
        <v>6.0008285775148869</v>
      </c>
      <c r="K125"/>
      <c r="L125"/>
      <c r="N125" s="274" t="s">
        <v>654</v>
      </c>
      <c r="O125" s="273" t="s">
        <v>521</v>
      </c>
      <c r="P125" s="276">
        <v>285.33</v>
      </c>
      <c r="Q125" s="276">
        <v>302.20999999999998</v>
      </c>
      <c r="R125" s="276">
        <v>236.9</v>
      </c>
      <c r="S125" s="276">
        <v>320.70999999999998</v>
      </c>
      <c r="T125" s="276">
        <v>204.47</v>
      </c>
    </row>
    <row r="126" spans="1:20" s="13" customFormat="1" ht="12" customHeight="1">
      <c r="A126" s="4" t="str">
        <f>QueryE!B103</f>
        <v>Lebanon</v>
      </c>
      <c r="B126" s="92">
        <f>QueryE!C103</f>
        <v>820.95348614714931</v>
      </c>
      <c r="C126" s="92">
        <f>QueryE!D103</f>
        <v>965.61131296220719</v>
      </c>
      <c r="D126" s="92">
        <f>QueryE!E103</f>
        <v>1129.3424162873187</v>
      </c>
      <c r="E126" s="92">
        <f>QueryE!F103</f>
        <v>1303.0356429770593</v>
      </c>
      <c r="F126" s="92">
        <f>QueryE!G103</f>
        <v>1421.2494918628149</v>
      </c>
      <c r="G126" s="20">
        <f>QueryE!H103</f>
        <v>7690</v>
      </c>
      <c r="H126" s="21">
        <f>QueryE!I103</f>
        <v>6.8489300000000002</v>
      </c>
      <c r="I126" s="263">
        <f>QueryE!J103</f>
        <v>54679</v>
      </c>
      <c r="J126" s="23">
        <f>IFERROR(QueryE!L103,"..    ")</f>
        <v>2.599260212993681</v>
      </c>
      <c r="K126"/>
      <c r="L126"/>
      <c r="N126" s="274" t="s">
        <v>655</v>
      </c>
      <c r="O126" s="273" t="s">
        <v>521</v>
      </c>
      <c r="P126" s="275">
        <v>19783.25</v>
      </c>
      <c r="Q126" s="275">
        <v>19782.650000000001</v>
      </c>
      <c r="R126" s="275">
        <v>18121.150000000001</v>
      </c>
      <c r="S126" s="275">
        <v>19171.71</v>
      </c>
      <c r="T126" s="275">
        <v>16454.919999999998</v>
      </c>
    </row>
    <row r="127" spans="1:20" s="13" customFormat="1" ht="12" customHeight="1">
      <c r="A127" s="4" t="str">
        <f>QueryE!B104</f>
        <v>Syrian Arab Republic</v>
      </c>
      <c r="B127" s="92">
        <f>QueryE!C104</f>
        <v>4174.3107050973358</v>
      </c>
      <c r="C127" s="92">
        <f>QueryE!D104</f>
        <v>4920.4666457188123</v>
      </c>
      <c r="D127" s="92">
        <f>QueryE!E104</f>
        <v>8899.7458534222478</v>
      </c>
      <c r="E127" s="92">
        <f>QueryE!F104</f>
        <v>10427.852720627961</v>
      </c>
      <c r="F127" s="92">
        <f>QueryE!G104</f>
        <v>9990.8173512152589</v>
      </c>
      <c r="G127" s="20">
        <f>QueryE!H104</f>
        <v>0</v>
      </c>
      <c r="H127" s="21">
        <f>QueryE!I104</f>
        <v>16.906279999999999</v>
      </c>
      <c r="I127" s="263">
        <f>QueryE!J104</f>
        <v>0</v>
      </c>
      <c r="J127" s="23" t="str">
        <f>IFERROR(QueryE!L104,"..    ")</f>
        <v xml:space="preserve">..    </v>
      </c>
      <c r="K127"/>
      <c r="L127"/>
      <c r="N127" s="274" t="s">
        <v>656</v>
      </c>
      <c r="O127" s="273" t="s">
        <v>521</v>
      </c>
      <c r="P127" s="276">
        <v>4942.97</v>
      </c>
      <c r="Q127" s="276">
        <v>4274.2299999999996</v>
      </c>
      <c r="R127" s="276">
        <v>4069.42</v>
      </c>
      <c r="S127" s="276">
        <v>3811.74</v>
      </c>
      <c r="T127" s="276">
        <v>3788.89</v>
      </c>
    </row>
    <row r="128" spans="1:20" ht="12" customHeight="1">
      <c r="A128" s="4" t="str">
        <f>QueryE!B105</f>
        <v>West Bank and Gaza Strip</v>
      </c>
      <c r="B128" s="92">
        <f>QueryE!C105</f>
        <v>2487.8399796598633</v>
      </c>
      <c r="C128" s="92">
        <f>QueryE!D105</f>
        <v>1872.2095102453709</v>
      </c>
      <c r="D128" s="92">
        <f>QueryE!E105</f>
        <v>2401.6626879825058</v>
      </c>
      <c r="E128" s="92">
        <f>QueryE!F105</f>
        <v>2147.1827196170711</v>
      </c>
      <c r="F128" s="92">
        <f>QueryE!G105</f>
        <v>2240.4051592176615</v>
      </c>
      <c r="G128" s="20">
        <f>QueryE!H105</f>
        <v>3710</v>
      </c>
      <c r="H128" s="21">
        <f>QueryE!I105</f>
        <v>4.5690900000000001</v>
      </c>
      <c r="I128" s="263">
        <f>QueryE!J105</f>
        <v>17009.8</v>
      </c>
      <c r="J128" s="23">
        <f>IFERROR(QueryE!L105,"..    ")</f>
        <v>13.171261033155368</v>
      </c>
      <c r="N128" s="274" t="s">
        <v>657</v>
      </c>
      <c r="O128" s="273" t="s">
        <v>521</v>
      </c>
      <c r="P128" s="275">
        <v>267.43</v>
      </c>
      <c r="Q128" s="275">
        <v>347.48</v>
      </c>
      <c r="R128" s="275">
        <v>326.43</v>
      </c>
      <c r="S128" s="275">
        <v>256.2</v>
      </c>
      <c r="T128" s="275">
        <v>139.09</v>
      </c>
    </row>
    <row r="129" spans="1:20" ht="12" customHeight="1">
      <c r="A129" s="4" t="str">
        <f>QueryE!B106</f>
        <v>Yemen</v>
      </c>
      <c r="B129" s="92">
        <f>QueryE!C106</f>
        <v>1163.4439791294224</v>
      </c>
      <c r="C129" s="92">
        <f>QueryE!D106</f>
        <v>1778.4085385440405</v>
      </c>
      <c r="D129" s="92">
        <f>QueryE!E106</f>
        <v>2301.1087310024664</v>
      </c>
      <c r="E129" s="92">
        <f>QueryE!F106</f>
        <v>3234.0098401028235</v>
      </c>
      <c r="F129" s="92">
        <f>QueryE!G106</f>
        <v>7985.3454173311775</v>
      </c>
      <c r="G129" s="20">
        <f>QueryE!H106</f>
        <v>960</v>
      </c>
      <c r="H129" s="21">
        <f>QueryE!I106</f>
        <v>28.49869</v>
      </c>
      <c r="I129" s="263">
        <f>QueryE!J106</f>
        <v>26913.39</v>
      </c>
      <c r="J129" s="23">
        <f>IFERROR(QueryE!L106,"..    ")</f>
        <v>29.67052986387511</v>
      </c>
      <c r="N129" s="274" t="s">
        <v>658</v>
      </c>
      <c r="O129" s="273" t="s">
        <v>521</v>
      </c>
      <c r="P129" s="276">
        <v>216.74</v>
      </c>
      <c r="Q129" s="276">
        <v>69.58</v>
      </c>
      <c r="R129" s="276">
        <v>79.430000000000007</v>
      </c>
      <c r="S129" s="276">
        <v>123.53</v>
      </c>
      <c r="T129" s="276">
        <v>83.97</v>
      </c>
    </row>
    <row r="130" spans="1:20" ht="12" customHeight="1">
      <c r="A130" s="4" t="str">
        <f>QueryE!B107</f>
        <v>Middle East, regional</v>
      </c>
      <c r="B130" s="92">
        <f>QueryE!C107</f>
        <v>12225.799111023423</v>
      </c>
      <c r="C130" s="92">
        <f>QueryE!D107</f>
        <v>793.78157907800176</v>
      </c>
      <c r="D130" s="92">
        <f>QueryE!E107</f>
        <v>667.37512325058321</v>
      </c>
      <c r="E130" s="92">
        <f>QueryE!F107</f>
        <v>770.64529497099841</v>
      </c>
      <c r="F130" s="92">
        <f>QueryE!G107</f>
        <v>674.55210692496803</v>
      </c>
      <c r="G130" s="261">
        <f>QueryE!H107</f>
        <v>0</v>
      </c>
      <c r="H130" s="92">
        <f>QueryE!I107</f>
        <v>0</v>
      </c>
      <c r="I130" s="92">
        <f>QueryE!J107</f>
        <v>0</v>
      </c>
      <c r="J130" s="262" t="str">
        <f>IFERROR(QueryE!L107,"-     ")</f>
        <v xml:space="preserve">-     </v>
      </c>
      <c r="N130" s="274" t="s">
        <v>659</v>
      </c>
      <c r="O130" s="273" t="s">
        <v>521</v>
      </c>
      <c r="P130" s="275">
        <v>2422.64</v>
      </c>
      <c r="Q130" s="275">
        <v>2592.91</v>
      </c>
      <c r="R130" s="275">
        <v>2532.67</v>
      </c>
      <c r="S130" s="275">
        <v>3781.68</v>
      </c>
      <c r="T130" s="275">
        <v>3040.22</v>
      </c>
    </row>
    <row r="131" spans="1:20" ht="12" customHeight="1">
      <c r="A131" s="1" t="s">
        <v>19</v>
      </c>
      <c r="B131" s="105">
        <f>QueryE!C108</f>
        <v>25019.948864358343</v>
      </c>
      <c r="C131" s="105">
        <f>QueryE!D108</f>
        <v>14065.370356335608</v>
      </c>
      <c r="D131" s="105">
        <f>QueryE!E108</f>
        <v>20531.29892455279</v>
      </c>
      <c r="E131" s="105">
        <f>QueryE!F108</f>
        <v>23909.31487563426</v>
      </c>
      <c r="F131" s="105">
        <f>QueryE!G108</f>
        <v>27304.749950452424</v>
      </c>
      <c r="G131" s="164">
        <f>QueryE!H108</f>
        <v>21600</v>
      </c>
      <c r="H131" s="115">
        <f>QueryE!I108</f>
        <v>187.01286999999999</v>
      </c>
      <c r="I131" s="179">
        <f>QueryE!J108</f>
        <v>363709.32</v>
      </c>
      <c r="J131" s="173">
        <f>IFERROR(QueryE!L108,"..    ")</f>
        <v>7.5073000467660345</v>
      </c>
      <c r="L131" s="101"/>
      <c r="N131" s="274" t="s">
        <v>660</v>
      </c>
      <c r="O131" s="273" t="s">
        <v>521</v>
      </c>
      <c r="P131" s="276">
        <v>130.63999999999999</v>
      </c>
      <c r="Q131" s="276">
        <v>97.28</v>
      </c>
      <c r="R131" s="276">
        <v>51.6</v>
      </c>
      <c r="S131" s="276">
        <v>118.54</v>
      </c>
      <c r="T131" s="276">
        <v>100.47</v>
      </c>
    </row>
    <row r="132" spans="1:20" ht="13">
      <c r="A132" s="1"/>
      <c r="B132" s="117"/>
      <c r="C132"/>
      <c r="D132"/>
      <c r="E132"/>
      <c r="F132" s="112"/>
      <c r="G132" s="116"/>
      <c r="H132" s="117"/>
      <c r="I132" s="15"/>
      <c r="J132"/>
      <c r="N132" s="274" t="s">
        <v>661</v>
      </c>
      <c r="O132" s="273" t="s">
        <v>521</v>
      </c>
      <c r="P132" s="275">
        <v>563.76</v>
      </c>
      <c r="Q132" s="275">
        <v>448.93</v>
      </c>
      <c r="R132" s="275">
        <v>462.74</v>
      </c>
      <c r="S132" s="275">
        <v>446.73</v>
      </c>
      <c r="T132" s="275">
        <v>588.94000000000005</v>
      </c>
    </row>
    <row r="133" spans="1:20" s="13" customFormat="1" ht="13">
      <c r="A133" s="14" t="s">
        <v>20</v>
      </c>
      <c r="B133" s="16"/>
      <c r="C133" s="16"/>
      <c r="D133" s="16"/>
      <c r="E133" s="16"/>
      <c r="F133" s="104"/>
      <c r="G133" s="28"/>
      <c r="H133" s="21"/>
      <c r="I133" s="18"/>
      <c r="J133" s="27"/>
      <c r="K133"/>
      <c r="L133"/>
      <c r="N133" s="274" t="s">
        <v>662</v>
      </c>
      <c r="O133" s="273" t="s">
        <v>521</v>
      </c>
      <c r="P133" s="276">
        <v>2991.82</v>
      </c>
      <c r="Q133" s="276">
        <v>3174.35</v>
      </c>
      <c r="R133" s="276">
        <v>2678.89</v>
      </c>
      <c r="S133" s="276">
        <v>3198.39</v>
      </c>
      <c r="T133" s="276">
        <v>2453.98</v>
      </c>
    </row>
    <row r="134" spans="1:20" ht="12" customHeight="1">
      <c r="A134" s="4" t="str">
        <f>QueryE!B109</f>
        <v>Afghanistan</v>
      </c>
      <c r="B134" s="92">
        <f>QueryE!C109</f>
        <v>4942.9702162063177</v>
      </c>
      <c r="C134" s="92">
        <f>QueryE!D109</f>
        <v>4274.2260829081797</v>
      </c>
      <c r="D134" s="92">
        <f>QueryE!E109</f>
        <v>4069.416447545726</v>
      </c>
      <c r="E134" s="92">
        <f>QueryE!F109</f>
        <v>3811.7403192489915</v>
      </c>
      <c r="F134" s="92">
        <f>QueryE!G109</f>
        <v>3792.4342682604438</v>
      </c>
      <c r="G134" s="20">
        <f>QueryE!H109</f>
        <v>550</v>
      </c>
      <c r="H134" s="21">
        <f>QueryE!I109</f>
        <v>37.17239</v>
      </c>
      <c r="I134" s="263">
        <f>QueryE!J109</f>
        <v>19485.11</v>
      </c>
      <c r="J134" s="23">
        <f>IFERROR(QueryE!L109,"-    ")</f>
        <v>19.463242795449673</v>
      </c>
      <c r="N134" s="274" t="s">
        <v>663</v>
      </c>
      <c r="O134" s="273" t="s">
        <v>521</v>
      </c>
      <c r="P134" s="275">
        <v>92.8</v>
      </c>
      <c r="Q134" s="275">
        <v>81.7</v>
      </c>
      <c r="R134" s="275">
        <v>62.78</v>
      </c>
      <c r="S134" s="275">
        <v>59.49</v>
      </c>
      <c r="T134" s="275">
        <v>75.63</v>
      </c>
    </row>
    <row r="135" spans="1:20" ht="12" customHeight="1">
      <c r="A135" s="4" t="str">
        <f>QueryE!B110</f>
        <v>Armenia</v>
      </c>
      <c r="B135" s="92">
        <f>QueryE!C110</f>
        <v>267.4288324783534</v>
      </c>
      <c r="C135" s="92">
        <f>QueryE!D110</f>
        <v>347.47641330150958</v>
      </c>
      <c r="D135" s="92">
        <f>QueryE!E110</f>
        <v>326.43472262137465</v>
      </c>
      <c r="E135" s="92">
        <f>QueryE!F110</f>
        <v>256.20470595987587</v>
      </c>
      <c r="F135" s="92">
        <f>QueryE!G110</f>
        <v>140.93919237238791</v>
      </c>
      <c r="G135" s="20">
        <f>QueryE!H110</f>
        <v>4230</v>
      </c>
      <c r="H135" s="21">
        <f>QueryE!I110</f>
        <v>2.9517799999999998</v>
      </c>
      <c r="I135" s="263">
        <f>QueryE!J110</f>
        <v>12595.23</v>
      </c>
      <c r="J135" s="23">
        <f>QueryE!L110</f>
        <v>1.1189886359549441</v>
      </c>
      <c r="N135" s="274" t="s">
        <v>664</v>
      </c>
      <c r="O135" s="273" t="s">
        <v>521</v>
      </c>
      <c r="P135" s="276">
        <v>626.57000000000005</v>
      </c>
      <c r="Q135" s="276">
        <v>774.71</v>
      </c>
      <c r="R135" s="276">
        <v>519.49</v>
      </c>
      <c r="S135" s="276">
        <v>464.97</v>
      </c>
      <c r="T135" s="276">
        <v>413.61</v>
      </c>
    </row>
    <row r="136" spans="1:20" ht="12" customHeight="1">
      <c r="A136" s="4" t="str">
        <f>QueryE!B111</f>
        <v>Azerbaijan</v>
      </c>
      <c r="B136" s="92">
        <f>QueryE!C111</f>
        <v>216.73862326308353</v>
      </c>
      <c r="C136" s="92">
        <f>QueryE!D111</f>
        <v>69.583280467695531</v>
      </c>
      <c r="D136" s="92">
        <f>QueryE!E111</f>
        <v>79.432743019870898</v>
      </c>
      <c r="E136" s="92">
        <f>QueryE!F111</f>
        <v>123.52682064906824</v>
      </c>
      <c r="F136" s="92">
        <f>QueryE!G111</f>
        <v>87.168173836651789</v>
      </c>
      <c r="G136" s="20">
        <f>QueryE!H111</f>
        <v>4050</v>
      </c>
      <c r="H136" s="21">
        <f>QueryE!I111</f>
        <v>9.9423300000000001</v>
      </c>
      <c r="I136" s="263">
        <f>QueryE!J111</f>
        <v>44479.96</v>
      </c>
      <c r="J136" s="23">
        <f>IFERROR(QueryE!L111,"..    ")</f>
        <v>0.19597179007501761</v>
      </c>
      <c r="N136" s="274" t="s">
        <v>665</v>
      </c>
      <c r="O136" s="273" t="s">
        <v>521</v>
      </c>
      <c r="P136" s="275">
        <v>22.54</v>
      </c>
      <c r="Q136" s="275">
        <v>23.99</v>
      </c>
      <c r="R136" s="275">
        <v>22.71</v>
      </c>
      <c r="S136" s="275">
        <v>43.25</v>
      </c>
      <c r="T136" s="275">
        <v>119.12</v>
      </c>
    </row>
    <row r="137" spans="1:20" ht="12" customHeight="1">
      <c r="A137" s="4" t="str">
        <f>QueryE!B112</f>
        <v>Bangladesh</v>
      </c>
      <c r="B137" s="92">
        <f>QueryE!C112</f>
        <v>2422.6448836471759</v>
      </c>
      <c r="C137" s="92">
        <f>QueryE!D112</f>
        <v>2592.9084412664283</v>
      </c>
      <c r="D137" s="92">
        <f>QueryE!E112</f>
        <v>2532.6682878151792</v>
      </c>
      <c r="E137" s="92">
        <f>QueryE!F112</f>
        <v>3781.6781165936854</v>
      </c>
      <c r="F137" s="92">
        <f>QueryE!G112</f>
        <v>3043.5563402123444</v>
      </c>
      <c r="G137" s="20">
        <f>QueryE!H112</f>
        <v>1750</v>
      </c>
      <c r="H137" s="21">
        <f>QueryE!I112</f>
        <v>161.35604000000001</v>
      </c>
      <c r="I137" s="263">
        <f>QueryE!J112</f>
        <v>286521.28000000003</v>
      </c>
      <c r="J137" s="23">
        <f>IFERROR(QueryE!L112,"..    ")</f>
        <v>1.062244430924064</v>
      </c>
      <c r="N137" s="274" t="s">
        <v>666</v>
      </c>
      <c r="O137" s="273" t="s">
        <v>521</v>
      </c>
      <c r="P137" s="276">
        <v>1384.46</v>
      </c>
      <c r="Q137" s="276">
        <v>1168.5</v>
      </c>
      <c r="R137" s="276">
        <v>1536.66</v>
      </c>
      <c r="S137" s="276">
        <v>1542.34</v>
      </c>
      <c r="T137" s="276">
        <v>1687.67</v>
      </c>
    </row>
    <row r="138" spans="1:20" ht="12" customHeight="1">
      <c r="A138" s="4" t="str">
        <f>QueryE!B113</f>
        <v>Bhutan</v>
      </c>
      <c r="B138" s="92">
        <f>QueryE!C113</f>
        <v>130.64020926645478</v>
      </c>
      <c r="C138" s="92">
        <f>QueryE!D113</f>
        <v>97.276361051956329</v>
      </c>
      <c r="D138" s="92">
        <f>QueryE!E113</f>
        <v>51.595958896876084</v>
      </c>
      <c r="E138" s="92">
        <f>QueryE!F113</f>
        <v>118.54229710461958</v>
      </c>
      <c r="F138" s="92">
        <f>QueryE!G113</f>
        <v>105.50935102699435</v>
      </c>
      <c r="G138" s="20">
        <f>QueryE!H113</f>
        <v>3080</v>
      </c>
      <c r="H138" s="21">
        <f>QueryE!I113</f>
        <v>0.75439000000000001</v>
      </c>
      <c r="I138" s="263">
        <f>QueryE!J113</f>
        <v>2333.4899999999998</v>
      </c>
      <c r="J138" s="23">
        <f>IFERROR(QueryE!L113,"..    ")</f>
        <v>4.5215257415713959</v>
      </c>
      <c r="N138" s="274" t="s">
        <v>667</v>
      </c>
      <c r="O138" s="273" t="s">
        <v>521</v>
      </c>
      <c r="P138" s="275">
        <v>883.82</v>
      </c>
      <c r="Q138" s="275">
        <v>1224.44</v>
      </c>
      <c r="R138" s="275">
        <v>1064.5</v>
      </c>
      <c r="S138" s="275">
        <v>1269.18</v>
      </c>
      <c r="T138" s="275">
        <v>1450.73</v>
      </c>
    </row>
    <row r="139" spans="1:20" ht="12" customHeight="1">
      <c r="A139" s="4" t="str">
        <f>QueryE!B114</f>
        <v>Georgia</v>
      </c>
      <c r="B139" s="92">
        <f>QueryE!C114</f>
        <v>563.75941306213849</v>
      </c>
      <c r="C139" s="92">
        <f>QueryE!D114</f>
        <v>448.93091412363441</v>
      </c>
      <c r="D139" s="92">
        <f>QueryE!E114</f>
        <v>462.74081062200634</v>
      </c>
      <c r="E139" s="92">
        <f>QueryE!F114</f>
        <v>446.72627312734221</v>
      </c>
      <c r="F139" s="92">
        <f>QueryE!G114</f>
        <v>589.61363356476704</v>
      </c>
      <c r="G139" s="20">
        <f>QueryE!H114</f>
        <v>4130</v>
      </c>
      <c r="H139" s="21">
        <f>QueryE!I114</f>
        <v>3.7309999999999999</v>
      </c>
      <c r="I139" s="263">
        <f>QueryE!J114</f>
        <v>15472.8</v>
      </c>
      <c r="J139" s="23">
        <f>IFERROR(QueryE!L114,"..    ")</f>
        <v>3.8106459953257787</v>
      </c>
      <c r="N139" s="274" t="s">
        <v>668</v>
      </c>
      <c r="O139" s="273" t="s">
        <v>521</v>
      </c>
      <c r="P139" s="276">
        <v>3615.82</v>
      </c>
      <c r="Q139" s="276">
        <v>3764.02</v>
      </c>
      <c r="R139" s="276">
        <v>2960.94</v>
      </c>
      <c r="S139" s="276">
        <v>2364.1799999999998</v>
      </c>
      <c r="T139" s="276">
        <v>1361.98</v>
      </c>
    </row>
    <row r="140" spans="1:20" ht="12" customHeight="1">
      <c r="A140" s="4" t="str">
        <f>QueryE!B115</f>
        <v>India</v>
      </c>
      <c r="B140" s="92">
        <f>QueryE!C115</f>
        <v>2991.8213330505969</v>
      </c>
      <c r="C140" s="92">
        <f>QueryE!D115</f>
        <v>3174.3483672568336</v>
      </c>
      <c r="D140" s="92">
        <f>QueryE!E115</f>
        <v>2678.8945951180581</v>
      </c>
      <c r="E140" s="92">
        <f>QueryE!F115</f>
        <v>3198.3895500533249</v>
      </c>
      <c r="F140" s="92">
        <f>QueryE!G115</f>
        <v>2461.6851747437768</v>
      </c>
      <c r="G140" s="20">
        <f>QueryE!H115</f>
        <v>2020</v>
      </c>
      <c r="H140" s="21">
        <f>QueryE!I115</f>
        <v>1352.61733</v>
      </c>
      <c r="I140" s="263">
        <f>QueryE!J115</f>
        <v>2698617.82</v>
      </c>
      <c r="J140" s="23">
        <f>IFERROR(QueryE!L115,"..    ")</f>
        <v>9.1220222311574922E-2</v>
      </c>
      <c r="N140" s="274" t="s">
        <v>669</v>
      </c>
      <c r="O140" s="273" t="s">
        <v>521</v>
      </c>
      <c r="P140" s="275">
        <v>491.63</v>
      </c>
      <c r="Q140" s="275">
        <v>445.01</v>
      </c>
      <c r="R140" s="275">
        <v>373.48</v>
      </c>
      <c r="S140" s="275">
        <v>313.56</v>
      </c>
      <c r="T140" s="275">
        <v>-257.97000000000003</v>
      </c>
    </row>
    <row r="141" spans="1:20" ht="12" customHeight="1">
      <c r="A141" s="4" t="str">
        <f>QueryE!B116</f>
        <v>Kazakhstan</v>
      </c>
      <c r="B141" s="92">
        <f>QueryE!C116</f>
        <v>92.795074597156614</v>
      </c>
      <c r="C141" s="92">
        <f>QueryE!D116</f>
        <v>81.70028825137166</v>
      </c>
      <c r="D141" s="92">
        <f>QueryE!E116</f>
        <v>62.782726851188407</v>
      </c>
      <c r="E141" s="92">
        <f>QueryE!F116</f>
        <v>59.487106133243032</v>
      </c>
      <c r="F141" s="92">
        <f>QueryE!G116</f>
        <v>79.597004700075175</v>
      </c>
      <c r="G141" s="20">
        <f>QueryE!H116</f>
        <v>7830</v>
      </c>
      <c r="H141" s="21">
        <f>QueryE!I116</f>
        <v>18.276499999999999</v>
      </c>
      <c r="I141" s="263">
        <f>QueryE!J116</f>
        <v>148451.37</v>
      </c>
      <c r="J141" s="23">
        <f>IFERROR(QueryE!L116,"..    ")</f>
        <v>5.3618235183734028E-2</v>
      </c>
      <c r="N141" s="274" t="s">
        <v>670</v>
      </c>
      <c r="O141" s="273" t="s">
        <v>521</v>
      </c>
      <c r="P141" s="276">
        <v>356.46</v>
      </c>
      <c r="Q141" s="276">
        <v>432.25</v>
      </c>
      <c r="R141" s="276">
        <v>359.73</v>
      </c>
      <c r="S141" s="276">
        <v>328.19</v>
      </c>
      <c r="T141" s="276">
        <v>397.54</v>
      </c>
    </row>
    <row r="142" spans="1:20" ht="12" customHeight="1">
      <c r="A142" s="4" t="str">
        <f>QueryE!B117</f>
        <v>Kyrgyzstan</v>
      </c>
      <c r="B142" s="92">
        <f>QueryE!C117</f>
        <v>626.57249064146413</v>
      </c>
      <c r="C142" s="92">
        <f>QueryE!D117</f>
        <v>774.70621847694042</v>
      </c>
      <c r="D142" s="92">
        <f>QueryE!E117</f>
        <v>519.48523109457449</v>
      </c>
      <c r="E142" s="92">
        <f>QueryE!F117</f>
        <v>464.96941031921222</v>
      </c>
      <c r="F142" s="92">
        <f>QueryE!G117</f>
        <v>415.73215981180766</v>
      </c>
      <c r="G142" s="20">
        <f>QueryE!H117</f>
        <v>1220</v>
      </c>
      <c r="H142" s="21">
        <f>QueryE!I117</f>
        <v>6.3158000000000003</v>
      </c>
      <c r="I142" s="263">
        <f>QueryE!J117</f>
        <v>7884.75</v>
      </c>
      <c r="J142" s="23">
        <f>IFERROR(QueryE!L117,"..    ")</f>
        <v>5.272610543286822</v>
      </c>
      <c r="N142" s="274" t="s">
        <v>671</v>
      </c>
      <c r="O142" s="273" t="s">
        <v>521</v>
      </c>
      <c r="P142" s="275">
        <v>34.479999999999997</v>
      </c>
      <c r="Q142" s="275">
        <v>22.95</v>
      </c>
      <c r="R142" s="275">
        <v>32.229999999999997</v>
      </c>
      <c r="S142" s="275">
        <v>28.14</v>
      </c>
      <c r="T142" s="275">
        <v>17.89</v>
      </c>
    </row>
    <row r="143" spans="1:20" ht="12" customHeight="1">
      <c r="A143" s="4" t="str">
        <f>QueryE!B118</f>
        <v>Maldives</v>
      </c>
      <c r="B143" s="92">
        <f>QueryE!C118</f>
        <v>22.54334270625834</v>
      </c>
      <c r="C143" s="92">
        <f>QueryE!D118</f>
        <v>23.987914471047223</v>
      </c>
      <c r="D143" s="92">
        <f>QueryE!E118</f>
        <v>22.71355384762418</v>
      </c>
      <c r="E143" s="92">
        <f>QueryE!F118</f>
        <v>43.24531056456717</v>
      </c>
      <c r="F143" s="92">
        <f>QueryE!G118</f>
        <v>119.19429260374288</v>
      </c>
      <c r="G143" s="20">
        <f>QueryE!H118</f>
        <v>9310</v>
      </c>
      <c r="H143" s="21">
        <f>QueryE!I118</f>
        <v>0.51570000000000005</v>
      </c>
      <c r="I143" s="263">
        <f>QueryE!J118</f>
        <v>4861.0200000000004</v>
      </c>
      <c r="J143" s="23">
        <f>IFERROR(QueryE!L118,"..    ")</f>
        <v>2.4520428347084127</v>
      </c>
      <c r="N143" s="274" t="s">
        <v>672</v>
      </c>
      <c r="O143" s="273" t="s">
        <v>521</v>
      </c>
      <c r="P143" s="276">
        <v>324.67</v>
      </c>
      <c r="Q143" s="276">
        <v>451</v>
      </c>
      <c r="R143" s="276">
        <v>511.05</v>
      </c>
      <c r="S143" s="276">
        <v>639.14</v>
      </c>
      <c r="T143" s="276">
        <v>555.9</v>
      </c>
    </row>
    <row r="144" spans="1:20" ht="12" customHeight="1">
      <c r="A144" s="4" t="str">
        <f>QueryE!B119</f>
        <v>Myanmar</v>
      </c>
      <c r="B144" s="92">
        <f>QueryE!C119</f>
        <v>1384.4605897835613</v>
      </c>
      <c r="C144" s="92">
        <f>QueryE!D119</f>
        <v>1168.5017885250591</v>
      </c>
      <c r="D144" s="92">
        <f>QueryE!E119</f>
        <v>1536.6601003315343</v>
      </c>
      <c r="E144" s="92">
        <f>QueryE!F119</f>
        <v>1542.3406202746867</v>
      </c>
      <c r="F144" s="92">
        <f>QueryE!G119</f>
        <v>1690.0113796322305</v>
      </c>
      <c r="G144" s="20">
        <f>QueryE!H119</f>
        <v>1310</v>
      </c>
      <c r="H144" s="21">
        <f>QueryE!I119</f>
        <v>53.708399999999997</v>
      </c>
      <c r="I144" s="263">
        <f>QueryE!J119</f>
        <v>69313.83</v>
      </c>
      <c r="J144" s="23">
        <f>IFERROR(QueryE!L119,"..    ")</f>
        <v>2.4382022745420797</v>
      </c>
      <c r="N144" s="274" t="s">
        <v>673</v>
      </c>
      <c r="O144" s="273" t="s">
        <v>521</v>
      </c>
      <c r="P144" s="275">
        <v>228.67</v>
      </c>
      <c r="Q144" s="275">
        <v>149.94</v>
      </c>
      <c r="R144" s="275">
        <v>125.57</v>
      </c>
      <c r="S144" s="275">
        <v>143.80000000000001</v>
      </c>
      <c r="T144" s="275">
        <v>159.69</v>
      </c>
    </row>
    <row r="145" spans="1:20" ht="12" customHeight="1">
      <c r="A145" s="4" t="str">
        <f>QueryE!B120</f>
        <v>Nepal</v>
      </c>
      <c r="B145" s="92">
        <f>QueryE!C120</f>
        <v>883.8155110591581</v>
      </c>
      <c r="C145" s="92">
        <f>QueryE!D120</f>
        <v>1224.4443297592804</v>
      </c>
      <c r="D145" s="92">
        <f>QueryE!E120</f>
        <v>1064.4978378344181</v>
      </c>
      <c r="E145" s="92">
        <f>QueryE!F120</f>
        <v>1269.1837865904151</v>
      </c>
      <c r="F145" s="92">
        <f>QueryE!G120</f>
        <v>1451.6119747843275</v>
      </c>
      <c r="G145" s="20">
        <f>QueryE!H120</f>
        <v>960</v>
      </c>
      <c r="H145" s="21">
        <f>QueryE!I120</f>
        <v>28.087869999999999</v>
      </c>
      <c r="I145" s="263">
        <f>QueryE!J120</f>
        <v>29044.2</v>
      </c>
      <c r="J145" s="23">
        <f>IFERROR(QueryE!L120,"..    ")</f>
        <v>4.9979409823108485</v>
      </c>
      <c r="N145" s="274" t="s">
        <v>674</v>
      </c>
      <c r="O145" s="273" t="s">
        <v>521</v>
      </c>
      <c r="P145" s="276">
        <v>82.98</v>
      </c>
      <c r="Q145" s="276">
        <v>104.33</v>
      </c>
      <c r="R145" s="276">
        <v>242.11</v>
      </c>
      <c r="S145" s="276">
        <v>78.400000000000006</v>
      </c>
      <c r="T145" s="276">
        <v>89.17</v>
      </c>
    </row>
    <row r="146" spans="1:20" ht="12" customHeight="1">
      <c r="A146" s="4" t="str">
        <f>QueryE!B121</f>
        <v>Pakistan</v>
      </c>
      <c r="B146" s="92">
        <f>QueryE!C121</f>
        <v>3615.8221879962689</v>
      </c>
      <c r="C146" s="92">
        <f>QueryE!D121</f>
        <v>3764.0203847653343</v>
      </c>
      <c r="D146" s="92">
        <f>QueryE!E121</f>
        <v>2960.9384758712758</v>
      </c>
      <c r="E146" s="92">
        <f>QueryE!F121</f>
        <v>2364.181239450143</v>
      </c>
      <c r="F146" s="92">
        <f>QueryE!G121</f>
        <v>1366.9491241539658</v>
      </c>
      <c r="G146" s="20">
        <f>QueryE!H121</f>
        <v>1580</v>
      </c>
      <c r="H146" s="21">
        <f>QueryE!I121</f>
        <v>212.21503000000001</v>
      </c>
      <c r="I146" s="263">
        <f>QueryE!J121</f>
        <v>329083.94</v>
      </c>
      <c r="J146" s="23">
        <f>IFERROR(QueryE!L121,"..    ")</f>
        <v>0.41538007723924963</v>
      </c>
      <c r="N146" s="274" t="s">
        <v>675</v>
      </c>
      <c r="O146" s="273" t="s">
        <v>521</v>
      </c>
      <c r="P146" s="275">
        <v>102.35</v>
      </c>
      <c r="Q146" s="275">
        <v>135.06</v>
      </c>
      <c r="R146" s="275">
        <v>108.72</v>
      </c>
      <c r="S146" s="275">
        <v>160.27000000000001</v>
      </c>
      <c r="T146" s="275">
        <v>188.39</v>
      </c>
    </row>
    <row r="147" spans="1:20" ht="12" customHeight="1">
      <c r="A147" s="4" t="str">
        <f>QueryE!B122</f>
        <v>Sri Lanka</v>
      </c>
      <c r="B147" s="92">
        <f>QueryE!C122</f>
        <v>491.63215717861664</v>
      </c>
      <c r="C147" s="92">
        <f>QueryE!D122</f>
        <v>445.01296435365555</v>
      </c>
      <c r="D147" s="92">
        <f>QueryE!E122</f>
        <v>373.48180085644992</v>
      </c>
      <c r="E147" s="92">
        <f>QueryE!F122</f>
        <v>313.55872324547568</v>
      </c>
      <c r="F147" s="92">
        <f>QueryE!G122</f>
        <v>-255.85197043613323</v>
      </c>
      <c r="G147" s="20">
        <f>QueryE!H122</f>
        <v>4060</v>
      </c>
      <c r="H147" s="21">
        <f>QueryE!I122</f>
        <v>21.67</v>
      </c>
      <c r="I147" s="263">
        <f>QueryE!J122</f>
        <v>86489.46</v>
      </c>
      <c r="J147" s="23">
        <f>IFERROR(QueryE!L122,"..    ")</f>
        <v>-0.29581867020112418</v>
      </c>
      <c r="N147" s="274" t="s">
        <v>676</v>
      </c>
      <c r="O147" s="273" t="s">
        <v>521</v>
      </c>
      <c r="P147" s="276">
        <v>25019.95</v>
      </c>
      <c r="Q147" s="276">
        <v>14065.37</v>
      </c>
      <c r="R147" s="276">
        <v>20531.3</v>
      </c>
      <c r="S147" s="276">
        <v>23909.31</v>
      </c>
      <c r="T147" s="276">
        <v>27300.3</v>
      </c>
    </row>
    <row r="148" spans="1:20" ht="12" customHeight="1">
      <c r="A148" s="4" t="str">
        <f>QueryE!B123</f>
        <v>Tajikistan</v>
      </c>
      <c r="B148" s="92">
        <f>QueryE!C123</f>
        <v>356.46481385091158</v>
      </c>
      <c r="C148" s="92">
        <f>QueryE!D123</f>
        <v>432.2524945587902</v>
      </c>
      <c r="D148" s="92">
        <f>QueryE!E123</f>
        <v>359.73469007389423</v>
      </c>
      <c r="E148" s="92">
        <f>QueryE!F123</f>
        <v>328.19177993229118</v>
      </c>
      <c r="F148" s="92">
        <f>QueryE!G123</f>
        <v>398.78979908317973</v>
      </c>
      <c r="G148" s="20">
        <f>QueryE!H123</f>
        <v>1010</v>
      </c>
      <c r="H148" s="21">
        <f>QueryE!I123</f>
        <v>9.1008399999999998</v>
      </c>
      <c r="I148" s="263">
        <f>QueryE!J123</f>
        <v>8834.34</v>
      </c>
      <c r="J148" s="23">
        <f>IFERROR(QueryE!L123,"..    ")</f>
        <v>4.5140870634725365</v>
      </c>
      <c r="N148" s="274" t="s">
        <v>677</v>
      </c>
      <c r="O148" s="273" t="s">
        <v>521</v>
      </c>
      <c r="P148" s="275">
        <v>81.17</v>
      </c>
      <c r="Q148" s="275">
        <v>110.9</v>
      </c>
      <c r="R148" s="275">
        <v>116.19</v>
      </c>
      <c r="S148" s="275">
        <v>140.28</v>
      </c>
      <c r="T148" s="275">
        <v>165.87</v>
      </c>
    </row>
    <row r="149" spans="1:20" ht="12" customHeight="1">
      <c r="A149" s="4" t="str">
        <f>QueryE!B124</f>
        <v>Turkmenistan</v>
      </c>
      <c r="B149" s="92">
        <f>QueryE!C124</f>
        <v>34.475267983576117</v>
      </c>
      <c r="C149" s="92">
        <f>QueryE!D124</f>
        <v>22.954702068418257</v>
      </c>
      <c r="D149" s="92">
        <f>QueryE!E124</f>
        <v>32.228854045844592</v>
      </c>
      <c r="E149" s="92">
        <f>QueryE!F124</f>
        <v>28.143170036589215</v>
      </c>
      <c r="F149" s="92">
        <f>QueryE!G124</f>
        <v>20.457348891685069</v>
      </c>
      <c r="G149" s="20">
        <f>QueryE!H124</f>
        <v>6740</v>
      </c>
      <c r="H149" s="21">
        <f>QueryE!I124</f>
        <v>5.8509099999999998</v>
      </c>
      <c r="I149" s="263">
        <f>QueryE!J124</f>
        <v>39044.18</v>
      </c>
      <c r="J149" s="23">
        <f>IFERROR(QueryE!L124,"..    ")</f>
        <v>5.2395386179668955E-2</v>
      </c>
      <c r="N149" s="274" t="s">
        <v>678</v>
      </c>
      <c r="O149" s="273" t="s">
        <v>521</v>
      </c>
      <c r="P149" s="276">
        <v>1369.27</v>
      </c>
      <c r="Q149" s="276">
        <v>1482.94</v>
      </c>
      <c r="R149" s="276">
        <v>2287.9</v>
      </c>
      <c r="S149" s="276">
        <v>2907.51</v>
      </c>
      <c r="T149" s="276">
        <v>2299.87</v>
      </c>
    </row>
    <row r="150" spans="1:20" ht="12" customHeight="1">
      <c r="A150" s="4" t="str">
        <f>QueryE!B125</f>
        <v>Uzbekistan</v>
      </c>
      <c r="B150" s="92">
        <f>QueryE!C125</f>
        <v>324.66524481032343</v>
      </c>
      <c r="C150" s="92">
        <f>QueryE!D125</f>
        <v>450.99588616493958</v>
      </c>
      <c r="D150" s="92">
        <f>QueryE!E125</f>
        <v>511.04929247384712</v>
      </c>
      <c r="E150" s="92">
        <f>QueryE!F125</f>
        <v>639.13654627856181</v>
      </c>
      <c r="F150" s="92">
        <f>QueryE!G125</f>
        <v>557.93321836362395</v>
      </c>
      <c r="G150" s="20">
        <f>QueryE!H125</f>
        <v>2020</v>
      </c>
      <c r="H150" s="21">
        <f>QueryE!I125</f>
        <v>32.955399999999997</v>
      </c>
      <c r="I150" s="263">
        <f>QueryE!J125</f>
        <v>52023.02</v>
      </c>
      <c r="J150" s="23">
        <f>IFERROR(QueryE!L125,"..    ")</f>
        <v>1.0724737209866402</v>
      </c>
      <c r="N150" s="274" t="s">
        <v>679</v>
      </c>
      <c r="O150" s="273" t="s">
        <v>521</v>
      </c>
      <c r="P150" s="275">
        <v>2697.16</v>
      </c>
      <c r="Q150" s="275">
        <v>2141.0500000000002</v>
      </c>
      <c r="R150" s="275">
        <v>2727.97</v>
      </c>
      <c r="S150" s="275">
        <v>2978.79</v>
      </c>
      <c r="T150" s="275">
        <v>2523.9499999999998</v>
      </c>
    </row>
    <row r="151" spans="1:20" ht="12" customHeight="1">
      <c r="A151" s="4" t="s">
        <v>366</v>
      </c>
      <c r="B151" s="92">
        <f>SUM(QueryE!C126:'QueryE'!C128)</f>
        <v>414.00161494283395</v>
      </c>
      <c r="C151" s="92">
        <f>SUM(QueryE!D126:'QueryE'!D128)</f>
        <v>389.32557401988646</v>
      </c>
      <c r="D151" s="92">
        <f>SUM(QueryE!E126:'QueryE'!E128)</f>
        <v>476.39697504508763</v>
      </c>
      <c r="E151" s="92">
        <f>SUM(QueryE!F126:'QueryE'!F128)</f>
        <v>382.46296676111757</v>
      </c>
      <c r="F151" s="92">
        <f>SUM(QueryE!G126:'QueryE'!G128)</f>
        <v>437.25440415147989</v>
      </c>
      <c r="G151" s="114">
        <f>SUM(QueryE!H126:'QueryE'!H128)</f>
        <v>0</v>
      </c>
      <c r="H151" s="92">
        <f>SUM(QueryE!I126:'QueryE'!I128)</f>
        <v>0</v>
      </c>
      <c r="I151" s="15">
        <f>SUM(QueryE!J126:'QueryE'!J128)</f>
        <v>0</v>
      </c>
      <c r="J151" s="21" t="str">
        <f>IFERROR(SUM(QueryE!L126:'QueryE'!L128),"-     ")</f>
        <v xml:space="preserve">-     </v>
      </c>
      <c r="N151" s="274" t="s">
        <v>680</v>
      </c>
      <c r="O151" s="273" t="s">
        <v>521</v>
      </c>
      <c r="P151" s="276">
        <v>820.95</v>
      </c>
      <c r="Q151" s="276">
        <v>965.61</v>
      </c>
      <c r="R151" s="276">
        <v>1129.3399999999999</v>
      </c>
      <c r="S151" s="276">
        <v>1303.04</v>
      </c>
      <c r="T151" s="276">
        <v>1419.63</v>
      </c>
    </row>
    <row r="152" spans="1:20" ht="12" customHeight="1">
      <c r="A152" s="1" t="s">
        <v>21</v>
      </c>
      <c r="B152" s="105">
        <f>QueryE!C129</f>
        <v>19783.251806524251</v>
      </c>
      <c r="C152" s="105">
        <f>QueryE!D129</f>
        <v>19782.652405790966</v>
      </c>
      <c r="D152" s="105">
        <f>QueryE!E129</f>
        <v>18121.153103964833</v>
      </c>
      <c r="E152" s="105">
        <f>QueryE!F129</f>
        <v>19171.708742323211</v>
      </c>
      <c r="F152" s="105">
        <f>QueryE!G129</f>
        <v>16502.584869757349</v>
      </c>
      <c r="G152" s="195">
        <f>QueryE!H129</f>
        <v>55850</v>
      </c>
      <c r="H152" s="115">
        <f>QueryE!I129</f>
        <v>1957.2217100000005</v>
      </c>
      <c r="I152" s="234">
        <f>QueryE!J129</f>
        <v>3854535.8000000003</v>
      </c>
      <c r="J152" s="197">
        <f>QueryE!L129</f>
        <v>0.42813417039108437</v>
      </c>
      <c r="L152" s="101"/>
      <c r="N152" s="274" t="s">
        <v>681</v>
      </c>
      <c r="O152" s="273" t="s">
        <v>521</v>
      </c>
      <c r="P152" s="275" t="s">
        <v>528</v>
      </c>
      <c r="Q152" s="275" t="s">
        <v>528</v>
      </c>
      <c r="R152" s="275" t="s">
        <v>528</v>
      </c>
      <c r="S152" s="275" t="s">
        <v>528</v>
      </c>
      <c r="T152" s="275" t="s">
        <v>528</v>
      </c>
    </row>
    <row r="153" spans="1:20" ht="16.5" customHeight="1">
      <c r="G153" s="20"/>
      <c r="H153" s="21"/>
      <c r="J153" s="27"/>
      <c r="N153" s="274" t="s">
        <v>682</v>
      </c>
      <c r="O153" s="273" t="s">
        <v>521</v>
      </c>
      <c r="P153" s="276">
        <v>4174.3100000000004</v>
      </c>
      <c r="Q153" s="276">
        <v>4920.47</v>
      </c>
      <c r="R153" s="276">
        <v>8899.75</v>
      </c>
      <c r="S153" s="276">
        <v>10427.85</v>
      </c>
      <c r="T153" s="276">
        <v>9990.82</v>
      </c>
    </row>
    <row r="154" spans="1:20" ht="11.15" customHeight="1">
      <c r="A154" s="14" t="s">
        <v>22</v>
      </c>
      <c r="B154" s="16"/>
      <c r="C154" s="16"/>
      <c r="D154" s="16"/>
      <c r="E154" s="16"/>
      <c r="F154" s="16"/>
      <c r="G154" s="28"/>
      <c r="H154" s="21"/>
      <c r="I154" s="18"/>
      <c r="J154" s="27"/>
      <c r="N154" s="274" t="s">
        <v>683</v>
      </c>
      <c r="O154" s="273" t="s">
        <v>521</v>
      </c>
      <c r="P154" s="275">
        <v>2487.84</v>
      </c>
      <c r="Q154" s="275">
        <v>1872.21</v>
      </c>
      <c r="R154" s="275">
        <v>2401.66</v>
      </c>
      <c r="S154" s="275">
        <v>2147.1799999999998</v>
      </c>
      <c r="T154" s="275">
        <v>2240.41</v>
      </c>
    </row>
    <row r="155" spans="1:20" s="13" customFormat="1" ht="13">
      <c r="A155" s="4" t="str">
        <f>QueryE!B130</f>
        <v>Cambodia</v>
      </c>
      <c r="B155" s="92">
        <f>QueryE!C130</f>
        <v>802.68092054408794</v>
      </c>
      <c r="C155" s="92">
        <f>QueryE!D130</f>
        <v>679.03516706291907</v>
      </c>
      <c r="D155" s="92">
        <f>QueryE!E130</f>
        <v>728.41341917705188</v>
      </c>
      <c r="E155" s="92">
        <f>QueryE!F130</f>
        <v>855.76396992136381</v>
      </c>
      <c r="F155" s="92">
        <f>QueryE!G130</f>
        <v>772.61406722516244</v>
      </c>
      <c r="G155" s="20">
        <f>QueryE!H130</f>
        <v>1380</v>
      </c>
      <c r="H155" s="21">
        <f>QueryE!I130</f>
        <v>16.2498</v>
      </c>
      <c r="I155" s="263">
        <f>QueryE!J130</f>
        <v>22915.19</v>
      </c>
      <c r="J155" s="23">
        <f>QueryE!L130</f>
        <v>3.3716240939968749</v>
      </c>
      <c r="K155"/>
      <c r="L155"/>
      <c r="N155" s="274" t="s">
        <v>684</v>
      </c>
      <c r="O155" s="273" t="s">
        <v>521</v>
      </c>
      <c r="P155" s="276">
        <v>1163.44</v>
      </c>
      <c r="Q155" s="276">
        <v>1778.41</v>
      </c>
      <c r="R155" s="276">
        <v>2301.11</v>
      </c>
      <c r="S155" s="276">
        <v>3234.01</v>
      </c>
      <c r="T155" s="276">
        <v>7985.22</v>
      </c>
    </row>
    <row r="156" spans="1:20" s="13" customFormat="1" ht="13">
      <c r="A156" s="4" t="str">
        <f>QueryE!B131</f>
        <v>China (People's Republic of)</v>
      </c>
      <c r="B156" s="92">
        <f>QueryE!C131</f>
        <v>-947.07433599524825</v>
      </c>
      <c r="C156" s="92">
        <f>QueryE!D131</f>
        <v>-306.29050136398706</v>
      </c>
      <c r="D156" s="92">
        <f>QueryE!E131</f>
        <v>-791.42850561640637</v>
      </c>
      <c r="E156" s="92">
        <f>QueryE!F131</f>
        <v>-989.94433796637588</v>
      </c>
      <c r="F156" s="92">
        <f>QueryE!G131</f>
        <v>-705.81052435961442</v>
      </c>
      <c r="G156" s="20">
        <f>QueryE!H131</f>
        <v>9470</v>
      </c>
      <c r="H156" s="21">
        <f>QueryE!I131</f>
        <v>1392.73</v>
      </c>
      <c r="I156" s="263">
        <f>QueryE!J131</f>
        <v>13556844.1</v>
      </c>
      <c r="J156" s="23">
        <f>QueryE!L131</f>
        <v>-5.2063040568535749E-3</v>
      </c>
      <c r="K156"/>
      <c r="L156"/>
      <c r="N156" s="274" t="s">
        <v>685</v>
      </c>
      <c r="O156" s="273" t="s">
        <v>521</v>
      </c>
      <c r="P156" s="275">
        <v>12225.8</v>
      </c>
      <c r="Q156" s="275">
        <v>793.78</v>
      </c>
      <c r="R156" s="275">
        <v>667.38</v>
      </c>
      <c r="S156" s="275">
        <v>770.65</v>
      </c>
      <c r="T156" s="275">
        <v>674.55</v>
      </c>
    </row>
    <row r="157" spans="1:20" s="13" customFormat="1" ht="13">
      <c r="A157" s="4" t="str">
        <f>QueryE!B132</f>
        <v>Democratic People's Republic of Korea</v>
      </c>
      <c r="B157" s="92">
        <f>QueryE!C132</f>
        <v>153.53490220723063</v>
      </c>
      <c r="C157" s="92">
        <f>QueryE!D132</f>
        <v>131.4283438805528</v>
      </c>
      <c r="D157" s="92">
        <f>QueryE!E132</f>
        <v>119.64945020111226</v>
      </c>
      <c r="E157" s="92">
        <f>QueryE!F132</f>
        <v>133.11539297264707</v>
      </c>
      <c r="F157" s="92">
        <f>QueryE!G132</f>
        <v>120.50839430370033</v>
      </c>
      <c r="G157" s="20">
        <f>QueryE!H132</f>
        <v>0</v>
      </c>
      <c r="H157" s="21">
        <f>QueryE!I132</f>
        <v>25.54982</v>
      </c>
      <c r="I157" s="263">
        <f>QueryE!J132</f>
        <v>0</v>
      </c>
      <c r="J157" s="23" t="str">
        <f>IFERROR(QueryE!L132,"..    ")</f>
        <v xml:space="preserve">..    </v>
      </c>
      <c r="K157"/>
      <c r="L157"/>
      <c r="N157" s="274" t="s">
        <v>686</v>
      </c>
      <c r="O157" s="273" t="s">
        <v>521</v>
      </c>
      <c r="P157" s="276">
        <v>2776.33</v>
      </c>
      <c r="Q157" s="276">
        <v>1182.94</v>
      </c>
      <c r="R157" s="276">
        <v>895.53</v>
      </c>
      <c r="S157" s="276">
        <v>1473.07</v>
      </c>
      <c r="T157" s="276">
        <v>1231.25</v>
      </c>
    </row>
    <row r="158" spans="1:20" ht="12" customHeight="1">
      <c r="A158" s="4" t="str">
        <f>QueryE!B133</f>
        <v>Indonesia</v>
      </c>
      <c r="B158" s="92">
        <f>QueryE!C133</f>
        <v>-381.94160339301686</v>
      </c>
      <c r="C158" s="92">
        <f>QueryE!D133</f>
        <v>-28.457588701332917</v>
      </c>
      <c r="D158" s="92">
        <f>QueryE!E133</f>
        <v>-108.27818032092533</v>
      </c>
      <c r="E158" s="92">
        <f>QueryE!F133</f>
        <v>280.01124531120223</v>
      </c>
      <c r="F158" s="92">
        <f>QueryE!G133</f>
        <v>958.50814920231062</v>
      </c>
      <c r="G158" s="20">
        <f>QueryE!H133</f>
        <v>3840</v>
      </c>
      <c r="H158" s="21">
        <f>QueryE!I133</f>
        <v>267.66343999999998</v>
      </c>
      <c r="I158" s="263">
        <f>QueryE!J133</f>
        <v>1009863.33</v>
      </c>
      <c r="J158" s="23">
        <f>QueryE!L133</f>
        <v>9.491464049915653E-2</v>
      </c>
      <c r="N158" s="274" t="s">
        <v>523</v>
      </c>
      <c r="O158" s="273" t="s">
        <v>521</v>
      </c>
      <c r="P158" s="276">
        <v>8541.01</v>
      </c>
      <c r="Q158" s="276">
        <v>6783.18</v>
      </c>
      <c r="R158" s="276">
        <v>8154.45</v>
      </c>
      <c r="S158" s="276">
        <v>8410.85</v>
      </c>
      <c r="T158" s="276">
        <v>6420.2</v>
      </c>
    </row>
    <row r="159" spans="1:20" ht="12" customHeight="1">
      <c r="A159" s="4" t="str">
        <f>QueryE!B134</f>
        <v>Lao People's Democratic Republic</v>
      </c>
      <c r="B159" s="92">
        <f>QueryE!C134</f>
        <v>474.41647970013452</v>
      </c>
      <c r="C159" s="92">
        <f>QueryE!D134</f>
        <v>471.08754643195448</v>
      </c>
      <c r="D159" s="92">
        <f>QueryE!E134</f>
        <v>399.46430540771183</v>
      </c>
      <c r="E159" s="92">
        <f>QueryE!F134</f>
        <v>480.21441763305427</v>
      </c>
      <c r="F159" s="92">
        <f>QueryE!G134</f>
        <v>568.06471090640491</v>
      </c>
      <c r="G159" s="20">
        <f>QueryE!H134</f>
        <v>2460</v>
      </c>
      <c r="H159" s="21">
        <f>QueryE!I134</f>
        <v>7.0615100000000002</v>
      </c>
      <c r="I159" s="263">
        <f>QueryE!J134</f>
        <v>17284.72</v>
      </c>
      <c r="J159" s="23">
        <f>IFERROR(QueryE!L134,"..    ")</f>
        <v>3.2865138162863206</v>
      </c>
      <c r="N159" s="274" t="s">
        <v>524</v>
      </c>
      <c r="O159" s="273" t="s">
        <v>521</v>
      </c>
      <c r="P159" s="275">
        <v>281.17</v>
      </c>
      <c r="Q159" s="275">
        <v>335.16</v>
      </c>
      <c r="R159" s="275">
        <v>171.04</v>
      </c>
      <c r="S159" s="275">
        <v>168.21</v>
      </c>
      <c r="T159" s="275">
        <v>342.89</v>
      </c>
    </row>
    <row r="160" spans="1:20" ht="12" customHeight="1">
      <c r="A160" s="4" t="str">
        <f>QueryE!B135</f>
        <v>Malaysia</v>
      </c>
      <c r="B160" s="92">
        <f>QueryE!C135</f>
        <v>19.922899301837546</v>
      </c>
      <c r="C160" s="92">
        <f>QueryE!D135</f>
        <v>-0.60062434165530387</v>
      </c>
      <c r="D160" s="92">
        <f>QueryE!E135</f>
        <v>-51.818665769265266</v>
      </c>
      <c r="E160" s="92">
        <f>QueryE!F135</f>
        <v>-29.250389476408579</v>
      </c>
      <c r="F160" s="92">
        <f>QueryE!G135</f>
        <v>-35.223939503711399</v>
      </c>
      <c r="G160" s="20">
        <f>QueryE!H135</f>
        <v>10460</v>
      </c>
      <c r="H160" s="21">
        <f>QueryE!I135</f>
        <v>31.528590000000001</v>
      </c>
      <c r="I160" s="263">
        <f>QueryE!J135</f>
        <v>342111.64</v>
      </c>
      <c r="J160" s="23">
        <f>QueryE!L135</f>
        <v>-1.0296036552194307E-2</v>
      </c>
      <c r="N160" s="274" t="s">
        <v>525</v>
      </c>
      <c r="O160" s="273" t="s">
        <v>521</v>
      </c>
      <c r="P160" s="276">
        <v>120.61</v>
      </c>
      <c r="Q160" s="276">
        <v>104.58</v>
      </c>
      <c r="R160" s="276">
        <v>-22.31</v>
      </c>
      <c r="S160" s="276">
        <v>-250.17</v>
      </c>
      <c r="T160" s="276">
        <v>117.01</v>
      </c>
    </row>
    <row r="161" spans="1:20" ht="12" customHeight="1">
      <c r="A161" s="4" t="str">
        <f>QueryE!B136</f>
        <v>Mongolia</v>
      </c>
      <c r="B161" s="92">
        <f>QueryE!C136</f>
        <v>316.90701016748852</v>
      </c>
      <c r="C161" s="92">
        <f>QueryE!D136</f>
        <v>236.33999588191384</v>
      </c>
      <c r="D161" s="92">
        <f>QueryE!E136</f>
        <v>325.66553991498176</v>
      </c>
      <c r="E161" s="92">
        <f>QueryE!F136</f>
        <v>764.46856300145032</v>
      </c>
      <c r="F161" s="92">
        <f>QueryE!G136</f>
        <v>332.68766274716893</v>
      </c>
      <c r="G161" s="20">
        <f>QueryE!H136</f>
        <v>3580</v>
      </c>
      <c r="H161" s="21">
        <f>QueryE!I136</f>
        <v>3.17021</v>
      </c>
      <c r="I161" s="263">
        <f>QueryE!J136</f>
        <v>11571.4</v>
      </c>
      <c r="J161" s="23">
        <f>QueryE!L136</f>
        <v>2.8750856659277959</v>
      </c>
      <c r="N161" s="274" t="s">
        <v>526</v>
      </c>
      <c r="O161" s="273" t="s">
        <v>521</v>
      </c>
      <c r="P161" s="275">
        <v>630.20000000000005</v>
      </c>
      <c r="Q161" s="275">
        <v>356.39</v>
      </c>
      <c r="R161" s="275">
        <v>446.12</v>
      </c>
      <c r="S161" s="275">
        <v>440.54</v>
      </c>
      <c r="T161" s="275">
        <v>351.56</v>
      </c>
    </row>
    <row r="162" spans="1:20" ht="12" customHeight="1">
      <c r="A162" s="4" t="str">
        <f>QueryE!B137</f>
        <v>Philippines</v>
      </c>
      <c r="B162" s="92">
        <f>QueryE!C137</f>
        <v>677.44076942148661</v>
      </c>
      <c r="C162" s="92">
        <f>QueryE!D137</f>
        <v>514.94786292984963</v>
      </c>
      <c r="D162" s="92">
        <f>QueryE!E137</f>
        <v>283.64982307319997</v>
      </c>
      <c r="E162" s="92">
        <f>QueryE!F137</f>
        <v>160.47744990137701</v>
      </c>
      <c r="F162" s="92">
        <f>QueryE!G137</f>
        <v>547.00391890696119</v>
      </c>
      <c r="G162" s="20">
        <f>QueryE!H137</f>
        <v>3830</v>
      </c>
      <c r="H162" s="21">
        <f>QueryE!I137</f>
        <v>106.65192</v>
      </c>
      <c r="I162" s="263">
        <f>QueryE!J137</f>
        <v>397062.95</v>
      </c>
      <c r="J162" s="23">
        <f>QueryE!L137</f>
        <v>0.13776251823721181</v>
      </c>
      <c r="N162" s="274" t="s">
        <v>527</v>
      </c>
      <c r="O162" s="273" t="s">
        <v>521</v>
      </c>
      <c r="P162" s="276" t="s">
        <v>528</v>
      </c>
      <c r="Q162" s="276" t="s">
        <v>528</v>
      </c>
      <c r="R162" s="276" t="s">
        <v>528</v>
      </c>
      <c r="S162" s="276" t="s">
        <v>528</v>
      </c>
      <c r="T162" s="276" t="s">
        <v>528</v>
      </c>
    </row>
    <row r="163" spans="1:20" ht="12" customHeight="1">
      <c r="A163" s="4" t="str">
        <f>QueryE!B138</f>
        <v>Thailand</v>
      </c>
      <c r="B163" s="92">
        <f>QueryE!C138</f>
        <v>354.50887625667059</v>
      </c>
      <c r="C163" s="92">
        <f>QueryE!D138</f>
        <v>58.665552989469589</v>
      </c>
      <c r="D163" s="92">
        <f>QueryE!E138</f>
        <v>227.77848575108158</v>
      </c>
      <c r="E163" s="92">
        <f>QueryE!F138</f>
        <v>250.11501113903435</v>
      </c>
      <c r="F163" s="92">
        <f>QueryE!G138</f>
        <v>-419.85071103284577</v>
      </c>
      <c r="G163" s="20">
        <f>QueryE!H138</f>
        <v>6610</v>
      </c>
      <c r="H163" s="21">
        <f>QueryE!I138</f>
        <v>69.428520000000006</v>
      </c>
      <c r="I163" s="263">
        <f>QueryE!J138</f>
        <v>482316.69</v>
      </c>
      <c r="J163" s="23">
        <f>QueryE!L138</f>
        <v>-8.7048762719126663E-2</v>
      </c>
      <c r="N163" s="274" t="s">
        <v>529</v>
      </c>
      <c r="O163" s="273" t="s">
        <v>521</v>
      </c>
      <c r="P163" s="275">
        <v>211.92</v>
      </c>
      <c r="Q163" s="275">
        <v>214.32</v>
      </c>
      <c r="R163" s="275">
        <v>168.35</v>
      </c>
      <c r="S163" s="275">
        <v>149.94999999999999</v>
      </c>
      <c r="T163" s="275">
        <v>169.92</v>
      </c>
    </row>
    <row r="164" spans="1:20" ht="12" customHeight="1">
      <c r="A164" s="4" t="str">
        <f>QueryE!B139</f>
        <v>Timor-Leste</v>
      </c>
      <c r="B164" s="92">
        <f>QueryE!C139</f>
        <v>249.5390955404396</v>
      </c>
      <c r="C164" s="92">
        <f>QueryE!D139</f>
        <v>212.28571950319437</v>
      </c>
      <c r="D164" s="92">
        <f>QueryE!E139</f>
        <v>223.54949705698951</v>
      </c>
      <c r="E164" s="92">
        <f>QueryE!F139</f>
        <v>231.95706152939707</v>
      </c>
      <c r="F164" s="92">
        <f>QueryE!G139</f>
        <v>207.32627951855901</v>
      </c>
      <c r="G164" s="20">
        <f>QueryE!H139</f>
        <v>1820</v>
      </c>
      <c r="H164" s="21">
        <f>QueryE!I139</f>
        <v>1.26797</v>
      </c>
      <c r="I164" s="263">
        <f>QueryE!J139</f>
        <v>2361</v>
      </c>
      <c r="J164" s="23">
        <f>QueryE!L139</f>
        <v>8.7812909580075811</v>
      </c>
      <c r="N164" s="274" t="s">
        <v>530</v>
      </c>
      <c r="O164" s="273" t="s">
        <v>521</v>
      </c>
      <c r="P164" s="276">
        <v>579.39</v>
      </c>
      <c r="Q164" s="276">
        <v>437.81</v>
      </c>
      <c r="R164" s="276">
        <v>370.03</v>
      </c>
      <c r="S164" s="276">
        <v>392.37</v>
      </c>
      <c r="T164" s="276">
        <v>344.85</v>
      </c>
    </row>
    <row r="165" spans="1:20" ht="12" customHeight="1">
      <c r="A165" s="4" t="str">
        <f>QueryE!B140</f>
        <v>Viet Nam</v>
      </c>
      <c r="B165" s="92">
        <f>QueryE!C140</f>
        <v>4215.6234926852676</v>
      </c>
      <c r="C165" s="92">
        <f>QueryE!D140</f>
        <v>3167.3947059680245</v>
      </c>
      <c r="D165" s="92">
        <f>QueryE!E140</f>
        <v>2906.0717024095889</v>
      </c>
      <c r="E165" s="92">
        <f>QueryE!F140</f>
        <v>2403.9991343005372</v>
      </c>
      <c r="F165" s="92">
        <f>QueryE!G140</f>
        <v>1638.1907716929668</v>
      </c>
      <c r="G165" s="20">
        <f>QueryE!H140</f>
        <v>2400</v>
      </c>
      <c r="H165" s="21">
        <f>QueryE!I140</f>
        <v>95.540400000000005</v>
      </c>
      <c r="I165" s="263">
        <f>QueryE!J140</f>
        <v>231476.28</v>
      </c>
      <c r="J165" s="23">
        <f>QueryE!L140</f>
        <v>0.7077143159951278</v>
      </c>
      <c r="N165" s="274" t="s">
        <v>531</v>
      </c>
      <c r="O165" s="273" t="s">
        <v>521</v>
      </c>
      <c r="P165" s="275">
        <v>517.79999999999995</v>
      </c>
      <c r="Q165" s="275">
        <v>312.58</v>
      </c>
      <c r="R165" s="275">
        <v>262.05</v>
      </c>
      <c r="S165" s="275">
        <v>242.21</v>
      </c>
      <c r="T165" s="275">
        <v>230.93</v>
      </c>
    </row>
    <row r="166" spans="1:20" ht="12" customHeight="1">
      <c r="A166" s="4" t="str">
        <f>QueryE!B141</f>
        <v>Far East Asia, regional</v>
      </c>
      <c r="B166" s="92">
        <f>QueryE!C141</f>
        <v>285.32590987468609</v>
      </c>
      <c r="C166" s="92">
        <f>QueryE!D141</f>
        <v>302.20502975982731</v>
      </c>
      <c r="D166" s="92">
        <f>QueryE!E141</f>
        <v>236.90103480470023</v>
      </c>
      <c r="E166" s="92">
        <f>QueryE!F141</f>
        <v>320.70932601391581</v>
      </c>
      <c r="F166" s="92">
        <f>QueryE!G141</f>
        <v>204.46712935911503</v>
      </c>
      <c r="G166" s="114">
        <f>QueryE!H141</f>
        <v>0</v>
      </c>
      <c r="H166" s="92">
        <f>QueryE!I141</f>
        <v>0</v>
      </c>
      <c r="I166" s="15">
        <f>QueryE!J141</f>
        <v>0</v>
      </c>
      <c r="J166" s="21" t="str">
        <f>IFERROR(QueryE!L141,"-     ")</f>
        <v xml:space="preserve">-     </v>
      </c>
      <c r="N166" s="274" t="s">
        <v>532</v>
      </c>
      <c r="O166" s="273" t="s">
        <v>521</v>
      </c>
      <c r="P166" s="276">
        <v>100.42</v>
      </c>
      <c r="Q166" s="276">
        <v>99.96</v>
      </c>
      <c r="R166" s="276">
        <v>85.73</v>
      </c>
      <c r="S166" s="276">
        <v>117.85</v>
      </c>
      <c r="T166" s="276">
        <v>154.84</v>
      </c>
    </row>
    <row r="167" spans="1:20" ht="12" customHeight="1">
      <c r="A167" s="1" t="s">
        <v>23</v>
      </c>
      <c r="B167" s="105">
        <f>QueryE!C142</f>
        <v>6220.8844163110643</v>
      </c>
      <c r="C167" s="105">
        <f>QueryE!D142</f>
        <v>5438.0412100007306</v>
      </c>
      <c r="D167" s="105">
        <f>QueryE!E142</f>
        <v>4499.6179060898212</v>
      </c>
      <c r="E167" s="105">
        <f>QueryE!F142</f>
        <v>4861.6368442811945</v>
      </c>
      <c r="F167" s="105">
        <f>QueryE!G142</f>
        <v>4188.4859089661777</v>
      </c>
      <c r="G167" s="164">
        <f>QueryE!H142</f>
        <v>45850</v>
      </c>
      <c r="H167" s="115">
        <f>QueryE!I142</f>
        <v>2016.8421800000001</v>
      </c>
      <c r="I167" s="179">
        <f>QueryE!J142</f>
        <v>16073807.299999999</v>
      </c>
      <c r="J167" s="174">
        <f>QueryE!L142</f>
        <v>2.6057833286119946E-2</v>
      </c>
      <c r="L167" s="101"/>
      <c r="N167" s="274" t="s">
        <v>533</v>
      </c>
      <c r="O167" s="273" t="s">
        <v>521</v>
      </c>
      <c r="P167" s="275">
        <v>367.05</v>
      </c>
      <c r="Q167" s="275">
        <v>312.48</v>
      </c>
      <c r="R167" s="275">
        <v>633.47</v>
      </c>
      <c r="S167" s="275">
        <v>1688.42</v>
      </c>
      <c r="T167" s="275">
        <v>1067.6099999999999</v>
      </c>
    </row>
    <row r="168" spans="1:20" s="13" customFormat="1" ht="15.75" customHeight="1">
      <c r="A168" s="4"/>
      <c r="B168" s="2"/>
      <c r="C168" s="2"/>
      <c r="D168" s="2"/>
      <c r="E168" s="2"/>
      <c r="F168" s="2"/>
      <c r="G168" s="20"/>
      <c r="H168" s="15"/>
      <c r="I168" s="3"/>
      <c r="J168" s="27"/>
      <c r="K168"/>
      <c r="L168"/>
      <c r="N168" s="274" t="s">
        <v>534</v>
      </c>
      <c r="O168" s="273" t="s">
        <v>521</v>
      </c>
      <c r="P168" s="276">
        <v>9.5</v>
      </c>
      <c r="Q168" s="276">
        <v>6.43</v>
      </c>
      <c r="R168" s="276">
        <v>6.12</v>
      </c>
      <c r="S168" s="276">
        <v>5.72</v>
      </c>
      <c r="T168" s="276">
        <v>5.62</v>
      </c>
    </row>
    <row r="169" spans="1:20" ht="11.15" customHeight="1">
      <c r="A169" s="4" t="str">
        <f>QueryE!B176</f>
        <v>Asia, regional</v>
      </c>
      <c r="B169" s="92">
        <f>QueryE!C176</f>
        <v>2776.325063750005</v>
      </c>
      <c r="C169" s="92">
        <f>QueryE!D176</f>
        <v>1182.944063378912</v>
      </c>
      <c r="D169" s="92">
        <f>QueryE!E176</f>
        <v>895.52569047955876</v>
      </c>
      <c r="E169" s="92">
        <f>QueryE!F176</f>
        <v>1473.0716523167935</v>
      </c>
      <c r="F169" s="92">
        <f>QueryE!G176</f>
        <v>1235.6757844144918</v>
      </c>
      <c r="G169" s="114">
        <f>QueryE!H176</f>
        <v>0</v>
      </c>
      <c r="H169" s="92">
        <f>QueryE!I176</f>
        <v>0</v>
      </c>
      <c r="I169" s="92">
        <f>QueryE!J176</f>
        <v>0</v>
      </c>
      <c r="J169" s="23" t="str">
        <f>IFERROR(QueryE!L176,"-     ")</f>
        <v xml:space="preserve">-     </v>
      </c>
      <c r="N169" s="274" t="s">
        <v>535</v>
      </c>
      <c r="O169" s="273" t="s">
        <v>521</v>
      </c>
      <c r="P169" s="275">
        <v>3446.77</v>
      </c>
      <c r="Q169" s="275">
        <v>2141.2600000000002</v>
      </c>
      <c r="R169" s="275">
        <v>3609.09</v>
      </c>
      <c r="S169" s="275">
        <v>3147.21</v>
      </c>
      <c r="T169" s="275">
        <v>1187.28</v>
      </c>
    </row>
    <row r="170" spans="1:20" ht="13">
      <c r="A170" s="1" t="s">
        <v>24</v>
      </c>
      <c r="B170" s="29">
        <f>B131+B152+B167+B169</f>
        <v>53800.410150943659</v>
      </c>
      <c r="C170" s="29">
        <f>C131+C152+C167+C169</f>
        <v>40469.008035506216</v>
      </c>
      <c r="D170" s="29">
        <f>D131+D152+D167+D169</f>
        <v>44047.595625087008</v>
      </c>
      <c r="E170" s="29">
        <f>E131+E152+E167+E169</f>
        <v>49415.73211455546</v>
      </c>
      <c r="F170" s="29">
        <f>F131+F152+F167+F169</f>
        <v>49231.496513590435</v>
      </c>
      <c r="G170" s="165">
        <f>G131+G152+G167+G169</f>
        <v>123300</v>
      </c>
      <c r="H170" s="175">
        <f>H131+H152+H167+H169</f>
        <v>4161.0767599999999</v>
      </c>
      <c r="I170" s="172">
        <f>I131+I152+I167+I169</f>
        <v>20292052.419999998</v>
      </c>
      <c r="J170" s="166">
        <f>IFERROR(F170/I170*100,"..    ")</f>
        <v>0.24261467245702317</v>
      </c>
      <c r="L170" s="101"/>
      <c r="N170" s="274" t="s">
        <v>536</v>
      </c>
      <c r="O170" s="273" t="s">
        <v>521</v>
      </c>
      <c r="P170" s="276">
        <v>1403.82</v>
      </c>
      <c r="Q170" s="276">
        <v>1449.35</v>
      </c>
      <c r="R170" s="276">
        <v>1523.32</v>
      </c>
      <c r="S170" s="276">
        <v>1180.73</v>
      </c>
      <c r="T170" s="276">
        <v>1221.0999999999999</v>
      </c>
    </row>
    <row r="171" spans="1:20" s="13" customFormat="1" ht="13">
      <c r="A171" s="1"/>
      <c r="B171" s="16"/>
      <c r="C171" s="16"/>
      <c r="D171" s="16"/>
      <c r="E171" s="16"/>
      <c r="F171" s="16"/>
      <c r="G171" s="28"/>
      <c r="H171" s="21"/>
      <c r="I171" s="18"/>
      <c r="J171" s="27"/>
      <c r="K171"/>
      <c r="L171"/>
      <c r="N171" s="274" t="s">
        <v>537</v>
      </c>
      <c r="O171" s="273" t="s">
        <v>521</v>
      </c>
      <c r="P171" s="275">
        <v>872.36</v>
      </c>
      <c r="Q171" s="275">
        <v>1012.84</v>
      </c>
      <c r="R171" s="275">
        <v>901.44</v>
      </c>
      <c r="S171" s="275">
        <v>1127.82</v>
      </c>
      <c r="T171" s="275">
        <v>1226.5999999999999</v>
      </c>
    </row>
    <row r="172" spans="1:20" s="13" customFormat="1" ht="12.75" customHeight="1">
      <c r="A172" s="14" t="s">
        <v>25</v>
      </c>
      <c r="B172" s="2"/>
      <c r="C172" s="2"/>
      <c r="D172" s="2"/>
      <c r="E172" s="2"/>
      <c r="F172" s="2"/>
      <c r="G172" s="20"/>
      <c r="H172" s="21"/>
      <c r="I172" s="3"/>
      <c r="J172" s="27"/>
      <c r="K172"/>
      <c r="L172"/>
      <c r="N172" s="274" t="s">
        <v>687</v>
      </c>
      <c r="O172" s="273" t="s">
        <v>521</v>
      </c>
      <c r="P172" s="275">
        <v>1889.88</v>
      </c>
      <c r="Q172" s="275">
        <v>1918.91</v>
      </c>
      <c r="R172" s="275">
        <v>1683.22</v>
      </c>
      <c r="S172" s="275">
        <v>1997.15</v>
      </c>
      <c r="T172" s="275">
        <v>2257.0700000000002</v>
      </c>
    </row>
    <row r="173" spans="1:20" ht="12" customHeight="1">
      <c r="A173" s="4" t="str">
        <f>QueryE!B143</f>
        <v>Albania</v>
      </c>
      <c r="B173" s="92">
        <f>QueryE!C143</f>
        <v>281.17225269445868</v>
      </c>
      <c r="C173" s="92">
        <f>QueryE!D143</f>
        <v>335.15765239487655</v>
      </c>
      <c r="D173" s="92">
        <f>QueryE!E143</f>
        <v>171.0378413866367</v>
      </c>
      <c r="E173" s="92">
        <f>QueryE!F143</f>
        <v>168.20728689063915</v>
      </c>
      <c r="F173" s="92">
        <f>QueryE!G143</f>
        <v>344.30755769436195</v>
      </c>
      <c r="G173" s="20">
        <f>QueryE!H143</f>
        <v>4860</v>
      </c>
      <c r="H173" s="21">
        <f>QueryE!I143</f>
        <v>2.8663799999999999</v>
      </c>
      <c r="I173" s="263">
        <f>QueryE!J143</f>
        <v>15052.46</v>
      </c>
      <c r="J173" s="23">
        <f>IFERROR(QueryE!L143,"-    ")</f>
        <v>2.2873839737449027</v>
      </c>
      <c r="N173" s="274" t="s">
        <v>688</v>
      </c>
      <c r="O173" s="273" t="s">
        <v>521</v>
      </c>
      <c r="P173" s="276">
        <v>28.11</v>
      </c>
      <c r="Q173" s="276">
        <v>25.64</v>
      </c>
      <c r="R173" s="276">
        <v>17.34</v>
      </c>
      <c r="S173" s="276">
        <v>18.54</v>
      </c>
      <c r="T173" s="276">
        <v>32.369999999999997</v>
      </c>
    </row>
    <row r="174" spans="1:20" ht="12" customHeight="1">
      <c r="A174" s="4" t="str">
        <f>QueryE!B144</f>
        <v>Belarus</v>
      </c>
      <c r="B174" s="92">
        <f>QueryE!C144</f>
        <v>120.61187016619598</v>
      </c>
      <c r="C174" s="92">
        <f>QueryE!D144</f>
        <v>104.57526279766611</v>
      </c>
      <c r="D174" s="92">
        <f>QueryE!E144</f>
        <v>-22.310482186420973</v>
      </c>
      <c r="E174" s="92">
        <f>QueryE!F144</f>
        <v>-250.16624056480953</v>
      </c>
      <c r="F174" s="92">
        <f>QueryE!G144</f>
        <v>119.08101791068495</v>
      </c>
      <c r="G174" s="20">
        <f>QueryE!H144</f>
        <v>5670</v>
      </c>
      <c r="H174" s="21">
        <f>QueryE!I144</f>
        <v>9.4853900000000007</v>
      </c>
      <c r="I174" s="263">
        <f>QueryE!J144</f>
        <v>57398.77</v>
      </c>
      <c r="J174" s="23">
        <f>QueryE!L144</f>
        <v>0.20746266498512939</v>
      </c>
      <c r="N174" s="274" t="s">
        <v>689</v>
      </c>
      <c r="O174" s="273" t="s">
        <v>521</v>
      </c>
      <c r="P174" s="275">
        <v>94.24</v>
      </c>
      <c r="Q174" s="275">
        <v>102.48</v>
      </c>
      <c r="R174" s="275">
        <v>117.42</v>
      </c>
      <c r="S174" s="275">
        <v>145.9</v>
      </c>
      <c r="T174" s="275">
        <v>111.11</v>
      </c>
    </row>
    <row r="175" spans="1:20" ht="13">
      <c r="A175" s="4" t="str">
        <f>QueryE!B145</f>
        <v>Bosnia and Herzegovina</v>
      </c>
      <c r="B175" s="92">
        <f>QueryE!C145</f>
        <v>630.20216202832307</v>
      </c>
      <c r="C175" s="92">
        <f>QueryE!D145</f>
        <v>356.39330438461963</v>
      </c>
      <c r="D175" s="92">
        <f>QueryE!E145</f>
        <v>446.11572260413465</v>
      </c>
      <c r="E175" s="92">
        <f>QueryE!F145</f>
        <v>440.53783705908745</v>
      </c>
      <c r="F175" s="92">
        <f>QueryE!G145</f>
        <v>353.77213917702591</v>
      </c>
      <c r="G175" s="20">
        <f>QueryE!H145</f>
        <v>5690</v>
      </c>
      <c r="H175" s="21">
        <f>QueryE!I145</f>
        <v>3.3239299999999998</v>
      </c>
      <c r="I175" s="263">
        <f>QueryE!J145</f>
        <v>19679.86</v>
      </c>
      <c r="J175" s="23">
        <f>QueryE!L145</f>
        <v>1.7976354464768849</v>
      </c>
      <c r="N175" s="274" t="s">
        <v>690</v>
      </c>
      <c r="O175" s="273" t="s">
        <v>521</v>
      </c>
      <c r="P175" s="276">
        <v>80.66</v>
      </c>
      <c r="Q175" s="276">
        <v>64.95</v>
      </c>
      <c r="R175" s="276">
        <v>60.84</v>
      </c>
      <c r="S175" s="276">
        <v>77.150000000000006</v>
      </c>
      <c r="T175" s="276">
        <v>74.180000000000007</v>
      </c>
    </row>
    <row r="176" spans="1:20" ht="13">
      <c r="A176" s="4" t="str">
        <f>QueryE!B146</f>
        <v>Kosovo</v>
      </c>
      <c r="B176" s="92">
        <f>QueryE!C146</f>
        <v>579.38903145740755</v>
      </c>
      <c r="C176" s="92">
        <f>QueryE!D146</f>
        <v>437.81249554266822</v>
      </c>
      <c r="D176" s="92">
        <f>QueryE!E146</f>
        <v>370.03407404397922</v>
      </c>
      <c r="E176" s="92">
        <f>QueryE!F146</f>
        <v>392.37418305850963</v>
      </c>
      <c r="F176" s="92">
        <f>QueryE!G146</f>
        <v>345.09808196520146</v>
      </c>
      <c r="G176" s="20">
        <f>QueryE!H146</f>
        <v>4230</v>
      </c>
      <c r="H176" s="21">
        <f>QueryE!I146</f>
        <v>1.8452999999999999</v>
      </c>
      <c r="I176" s="263">
        <f>QueryE!J146</f>
        <v>8047.81</v>
      </c>
      <c r="J176" s="23">
        <f>QueryE!L146</f>
        <v>4.2880992712949411</v>
      </c>
      <c r="N176" s="274" t="s">
        <v>691</v>
      </c>
      <c r="O176" s="273" t="s">
        <v>521</v>
      </c>
      <c r="P176" s="275">
        <v>55.7</v>
      </c>
      <c r="Q176" s="275">
        <v>57.06</v>
      </c>
      <c r="R176" s="275">
        <v>12.56</v>
      </c>
      <c r="S176" s="275">
        <v>72.510000000000005</v>
      </c>
      <c r="T176" s="275">
        <v>53.86</v>
      </c>
    </row>
    <row r="177" spans="1:20" ht="12" customHeight="1">
      <c r="A177" s="4" t="str">
        <f>QueryE!B147</f>
        <v>Moldova</v>
      </c>
      <c r="B177" s="92">
        <f>QueryE!C147</f>
        <v>517.79614263260942</v>
      </c>
      <c r="C177" s="92">
        <f>QueryE!D147</f>
        <v>312.58270208177839</v>
      </c>
      <c r="D177" s="92">
        <f>QueryE!E147</f>
        <v>262.04721995596941</v>
      </c>
      <c r="E177" s="92">
        <f>QueryE!F147</f>
        <v>242.21183700652338</v>
      </c>
      <c r="F177" s="92">
        <f>QueryE!G147</f>
        <v>230.43883873731488</v>
      </c>
      <c r="G177" s="20">
        <f>QueryE!H147</f>
        <v>2990</v>
      </c>
      <c r="H177" s="21">
        <f>QueryE!I147</f>
        <v>3.5458799999999999</v>
      </c>
      <c r="I177" s="263">
        <f>QueryE!J147</f>
        <v>11899.25</v>
      </c>
      <c r="J177" s="23">
        <f>QueryE!L147</f>
        <v>1.9365828832683982</v>
      </c>
      <c r="N177" s="274" t="s">
        <v>692</v>
      </c>
      <c r="O177" s="273" t="s">
        <v>521</v>
      </c>
      <c r="P177" s="276">
        <v>117.01</v>
      </c>
      <c r="Q177" s="276">
        <v>81.39</v>
      </c>
      <c r="R177" s="276">
        <v>50.63</v>
      </c>
      <c r="S177" s="276">
        <v>98.02</v>
      </c>
      <c r="T177" s="276">
        <v>98.75</v>
      </c>
    </row>
    <row r="178" spans="1:20" ht="12" customHeight="1">
      <c r="A178" s="4" t="str">
        <f>QueryE!B148</f>
        <v>Montenegro</v>
      </c>
      <c r="B178" s="92">
        <f>QueryE!C148</f>
        <v>100.41768671751282</v>
      </c>
      <c r="C178" s="92">
        <f>QueryE!D148</f>
        <v>99.964675763384832</v>
      </c>
      <c r="D178" s="92">
        <f>QueryE!E148</f>
        <v>85.728492235539491</v>
      </c>
      <c r="E178" s="92">
        <f>QueryE!F148</f>
        <v>117.84729181869301</v>
      </c>
      <c r="F178" s="92">
        <f>QueryE!G148</f>
        <v>156.19854057503613</v>
      </c>
      <c r="G178" s="20">
        <f>QueryE!H148</f>
        <v>8400</v>
      </c>
      <c r="H178" s="21">
        <f>QueryE!I148</f>
        <v>0.62234999999999996</v>
      </c>
      <c r="I178" s="263">
        <f>QueryE!J148</f>
        <v>5518.26</v>
      </c>
      <c r="J178" s="23">
        <f>QueryE!L148</f>
        <v>2.8305759528372372</v>
      </c>
      <c r="N178" s="274" t="s">
        <v>693</v>
      </c>
      <c r="O178" s="273" t="s">
        <v>521</v>
      </c>
      <c r="P178" s="275">
        <v>22.52</v>
      </c>
      <c r="Q178" s="275">
        <v>31.25</v>
      </c>
      <c r="R178" s="275">
        <v>22.68</v>
      </c>
      <c r="S178" s="275">
        <v>25.76</v>
      </c>
      <c r="T178" s="275">
        <v>31.54</v>
      </c>
    </row>
    <row r="179" spans="1:20" ht="12" customHeight="1">
      <c r="A179" s="4" t="str">
        <f>QueryE!B149</f>
        <v>North Macedonia</v>
      </c>
      <c r="B179" s="92">
        <f>QueryE!C149</f>
        <v>211.91884495197027</v>
      </c>
      <c r="C179" s="92">
        <f>QueryE!D149</f>
        <v>214.31949413654431</v>
      </c>
      <c r="D179" s="92">
        <f>QueryE!E149</f>
        <v>168.35441267386133</v>
      </c>
      <c r="E179" s="92">
        <f>QueryE!F149</f>
        <v>149.94558124063988</v>
      </c>
      <c r="F179" s="92">
        <f>QueryE!G149</f>
        <v>169.93345927558249</v>
      </c>
      <c r="G179" s="20">
        <f>QueryE!H149</f>
        <v>5450</v>
      </c>
      <c r="H179" s="21">
        <f>QueryE!I149</f>
        <v>2.0829599999999999</v>
      </c>
      <c r="I179" s="263">
        <f>QueryE!J149</f>
        <v>12140.25</v>
      </c>
      <c r="J179" s="23">
        <f>QueryE!L149</f>
        <v>1.3997525526705175</v>
      </c>
      <c r="N179" s="274" t="s">
        <v>694</v>
      </c>
      <c r="O179" s="273" t="s">
        <v>521</v>
      </c>
      <c r="P179" s="276">
        <v>13.63</v>
      </c>
      <c r="Q179" s="276">
        <v>19.54</v>
      </c>
      <c r="R179" s="276">
        <v>13.69</v>
      </c>
      <c r="S179" s="276">
        <v>14.78</v>
      </c>
      <c r="T179" s="276">
        <v>17.829999999999998</v>
      </c>
    </row>
    <row r="180" spans="1:20" ht="12" customHeight="1">
      <c r="A180" s="4" t="str">
        <f>QueryE!B150</f>
        <v>Serbia</v>
      </c>
      <c r="B180" s="92">
        <f>QueryE!C150</f>
        <v>367.04525963052561</v>
      </c>
      <c r="C180" s="92">
        <f>QueryE!D150</f>
        <v>312.48149599827173</v>
      </c>
      <c r="D180" s="92">
        <f>QueryE!E150</f>
        <v>633.46923958949856</v>
      </c>
      <c r="E180" s="92">
        <f>QueryE!F150</f>
        <v>1688.4157097567711</v>
      </c>
      <c r="F180" s="92">
        <f>QueryE!G150</f>
        <v>1069.8885334516685</v>
      </c>
      <c r="G180" s="20">
        <f>QueryE!H150</f>
        <v>6390</v>
      </c>
      <c r="H180" s="21">
        <f>QueryE!I150</f>
        <v>6.9820799999999998</v>
      </c>
      <c r="I180" s="263">
        <f>QueryE!J150</f>
        <v>47903.18</v>
      </c>
      <c r="J180" s="23">
        <f>QueryE!L150</f>
        <v>2.2334394782385396</v>
      </c>
      <c r="N180" s="274" t="s">
        <v>695</v>
      </c>
      <c r="O180" s="273" t="s">
        <v>521</v>
      </c>
      <c r="P180" s="275">
        <v>23.48</v>
      </c>
      <c r="Q180" s="275">
        <v>13.93</v>
      </c>
      <c r="R180" s="275">
        <v>17.760000000000002</v>
      </c>
      <c r="S180" s="275">
        <v>22.15</v>
      </c>
      <c r="T180" s="275">
        <v>84.37</v>
      </c>
    </row>
    <row r="181" spans="1:20" ht="12" customHeight="1">
      <c r="A181" s="4" t="str">
        <f>QueryE!B151</f>
        <v>Turkey</v>
      </c>
      <c r="B181" s="92">
        <f>QueryE!C151</f>
        <v>3446.7694013951059</v>
      </c>
      <c r="C181" s="92">
        <f>QueryE!D151</f>
        <v>2141.2645429986314</v>
      </c>
      <c r="D181" s="92">
        <f>QueryE!E151</f>
        <v>3609.0906396406049</v>
      </c>
      <c r="E181" s="92">
        <f>QueryE!F151</f>
        <v>3147.2106844993332</v>
      </c>
      <c r="F181" s="92">
        <f>QueryE!G151</f>
        <v>1189.7819119504115</v>
      </c>
      <c r="G181" s="20">
        <f>QueryE!H151</f>
        <v>10380</v>
      </c>
      <c r="H181" s="21">
        <f>QueryE!I151</f>
        <v>82.319720000000004</v>
      </c>
      <c r="I181" s="263">
        <f>QueryE!J151</f>
        <v>754813.09</v>
      </c>
      <c r="J181" s="23">
        <f>QueryE!L151</f>
        <v>0.15762603056478677</v>
      </c>
      <c r="N181" s="274" t="s">
        <v>696</v>
      </c>
      <c r="O181" s="273" t="s">
        <v>521</v>
      </c>
      <c r="P181" s="276">
        <v>581.91</v>
      </c>
      <c r="Q181" s="276">
        <v>591.39</v>
      </c>
      <c r="R181" s="276">
        <v>531.58000000000004</v>
      </c>
      <c r="S181" s="276">
        <v>532.63</v>
      </c>
      <c r="T181" s="276">
        <v>785.54</v>
      </c>
    </row>
    <row r="182" spans="1:20" ht="12" customHeight="1">
      <c r="A182" s="4" t="str">
        <f>QueryE!B152</f>
        <v>Ukraine</v>
      </c>
      <c r="B182" s="92">
        <f>QueryE!C152</f>
        <v>1403.8211542366146</v>
      </c>
      <c r="C182" s="92">
        <f>QueryE!D152</f>
        <v>1449.3532417602021</v>
      </c>
      <c r="D182" s="92">
        <f>QueryE!E152</f>
        <v>1523.3196375698838</v>
      </c>
      <c r="E182" s="92">
        <f>QueryE!F152</f>
        <v>1180.7322380255744</v>
      </c>
      <c r="F182" s="92">
        <f>QueryE!G152</f>
        <v>1222.857775686356</v>
      </c>
      <c r="G182" s="20">
        <f>QueryE!H152</f>
        <v>2660</v>
      </c>
      <c r="H182" s="21">
        <f>QueryE!I152</f>
        <v>44.622520000000002</v>
      </c>
      <c r="I182" s="263">
        <f>QueryE!J152</f>
        <v>127764.03</v>
      </c>
      <c r="J182" s="23">
        <f>QueryE!L152</f>
        <v>0.95712210681390997</v>
      </c>
      <c r="N182" s="274" t="s">
        <v>697</v>
      </c>
      <c r="O182" s="273" t="s">
        <v>521</v>
      </c>
      <c r="P182" s="275">
        <v>93.99</v>
      </c>
      <c r="Q182" s="275">
        <v>93.72</v>
      </c>
      <c r="R182" s="275">
        <v>88.64</v>
      </c>
      <c r="S182" s="275">
        <v>131.46</v>
      </c>
      <c r="T182" s="275">
        <v>115.04</v>
      </c>
    </row>
    <row r="183" spans="1:20" ht="12" customHeight="1">
      <c r="A183" s="4" t="str">
        <f>QueryE!B153</f>
        <v>States Ex-Yugoslavia unspecified</v>
      </c>
      <c r="B183" s="92">
        <f>QueryE!C153</f>
        <v>9.498811771477973</v>
      </c>
      <c r="C183" s="92">
        <f>QueryE!D153</f>
        <v>6.4342018547328363</v>
      </c>
      <c r="D183" s="92">
        <f>QueryE!E153</f>
        <v>6.1218873694142921</v>
      </c>
      <c r="E183" s="92">
        <f>QueryE!F153</f>
        <v>5.7192412469153346</v>
      </c>
      <c r="F183" s="92">
        <f>QueryE!G153</f>
        <v>5.6208042481977118</v>
      </c>
      <c r="G183" s="114">
        <f>QueryE!H153</f>
        <v>0</v>
      </c>
      <c r="H183" s="92">
        <f>QueryE!I153</f>
        <v>0</v>
      </c>
      <c r="I183" s="92">
        <f>QueryE!J153</f>
        <v>0</v>
      </c>
      <c r="J183" s="21" t="str">
        <f>IFERROR(QueryE!L153,"-     ")</f>
        <v xml:space="preserve">-     </v>
      </c>
      <c r="N183" s="274" t="s">
        <v>698</v>
      </c>
      <c r="O183" s="273" t="s">
        <v>521</v>
      </c>
      <c r="P183" s="276">
        <v>200.52</v>
      </c>
      <c r="Q183" s="276">
        <v>190.03</v>
      </c>
      <c r="R183" s="276">
        <v>175.5</v>
      </c>
      <c r="S183" s="276">
        <v>186.81</v>
      </c>
      <c r="T183" s="276">
        <v>193.45</v>
      </c>
    </row>
    <row r="184" spans="1:20" ht="12" customHeight="1">
      <c r="A184" s="4" t="str">
        <f>QueryE!B154</f>
        <v>Europe, regional</v>
      </c>
      <c r="B184" s="92">
        <f>QueryE!C154</f>
        <v>872.36428325622444</v>
      </c>
      <c r="C184" s="92">
        <f>QueryE!D154</f>
        <v>1012.8390390101709</v>
      </c>
      <c r="D184" s="92">
        <f>QueryE!E154</f>
        <v>901.43758963291793</v>
      </c>
      <c r="E184" s="92">
        <f>QueryE!F154</f>
        <v>1127.8164065895205</v>
      </c>
      <c r="F184" s="92">
        <f>QueryE!G154</f>
        <v>1241.4478910677167</v>
      </c>
      <c r="G184" s="114">
        <f>QueryE!H154</f>
        <v>0</v>
      </c>
      <c r="H184" s="92">
        <f>QueryE!I154</f>
        <v>0</v>
      </c>
      <c r="I184" s="92">
        <f>QueryE!J154</f>
        <v>0</v>
      </c>
      <c r="J184" s="21" t="str">
        <f>IFERROR(QueryE!L154,"-     ")</f>
        <v xml:space="preserve">-     </v>
      </c>
      <c r="N184" s="274" t="s">
        <v>699</v>
      </c>
      <c r="O184" s="273" t="s">
        <v>521</v>
      </c>
      <c r="P184" s="275">
        <v>18.690000000000001</v>
      </c>
      <c r="Q184" s="275">
        <v>8.73</v>
      </c>
      <c r="R184" s="275">
        <v>14.34</v>
      </c>
      <c r="S184" s="275">
        <v>7.32</v>
      </c>
      <c r="T184" s="275">
        <v>27.21</v>
      </c>
    </row>
    <row r="185" spans="1:20" ht="12" customHeight="1">
      <c r="A185" s="33" t="s">
        <v>26</v>
      </c>
      <c r="B185" s="9">
        <f>QueryE!C155</f>
        <v>8541.006900938426</v>
      </c>
      <c r="C185" s="9">
        <f>QueryE!D155</f>
        <v>6783.1781087235477</v>
      </c>
      <c r="D185" s="9">
        <f>QueryE!E155</f>
        <v>8154.4462745160181</v>
      </c>
      <c r="E185" s="9">
        <f>QueryE!F155</f>
        <v>8410.8520566273983</v>
      </c>
      <c r="F185" s="9">
        <f>QueryE!G155</f>
        <v>6448.4265517395579</v>
      </c>
      <c r="G185" s="190">
        <f>QueryE!H155</f>
        <v>56720</v>
      </c>
      <c r="H185" s="175">
        <f>QueryE!I155</f>
        <v>157.69651000000002</v>
      </c>
      <c r="I185" s="191">
        <f>QueryE!J155</f>
        <v>1060216.96</v>
      </c>
      <c r="J185" s="111">
        <f>IFERROR(QueryE!L155,"-    ")</f>
        <v>0.60821763799548711</v>
      </c>
      <c r="L185" s="101"/>
      <c r="N185" s="274" t="s">
        <v>700</v>
      </c>
      <c r="O185" s="273" t="s">
        <v>521</v>
      </c>
      <c r="P185" s="276">
        <v>80.33</v>
      </c>
      <c r="Q185" s="276">
        <v>68.400000000000006</v>
      </c>
      <c r="R185" s="276">
        <v>82.61</v>
      </c>
      <c r="S185" s="276">
        <v>86.9</v>
      </c>
      <c r="T185" s="276">
        <v>87.4</v>
      </c>
    </row>
    <row r="186" spans="1:20" s="13" customFormat="1" ht="13">
      <c r="A186" s="4"/>
      <c r="B186" s="2"/>
      <c r="C186" s="2"/>
      <c r="D186" s="2"/>
      <c r="E186" s="2"/>
      <c r="F186" s="2"/>
      <c r="G186" s="20"/>
      <c r="H186" s="21"/>
      <c r="I186" s="3"/>
      <c r="J186" s="27"/>
      <c r="K186"/>
      <c r="L186"/>
      <c r="N186" s="274" t="s">
        <v>701</v>
      </c>
      <c r="O186" s="273" t="s">
        <v>521</v>
      </c>
      <c r="P186" s="275">
        <v>34.299999999999997</v>
      </c>
      <c r="Q186" s="275">
        <v>49.65</v>
      </c>
      <c r="R186" s="275">
        <v>24.44</v>
      </c>
      <c r="S186" s="275">
        <v>26.51</v>
      </c>
      <c r="T186" s="275">
        <v>18.809999999999999</v>
      </c>
    </row>
    <row r="187" spans="1:20" ht="12.75" customHeight="1">
      <c r="A187" s="14" t="s">
        <v>27</v>
      </c>
      <c r="B187" s="15"/>
      <c r="C187" s="15"/>
      <c r="D187" s="15"/>
      <c r="E187" s="15"/>
      <c r="F187" s="92"/>
      <c r="G187" s="20"/>
      <c r="H187" s="21"/>
      <c r="J187" s="27"/>
      <c r="N187" s="274" t="s">
        <v>702</v>
      </c>
      <c r="O187" s="273" t="s">
        <v>521</v>
      </c>
      <c r="P187" s="276">
        <v>100.41</v>
      </c>
      <c r="Q187" s="276">
        <v>186.56</v>
      </c>
      <c r="R187" s="276">
        <v>129.06</v>
      </c>
      <c r="S187" s="276">
        <v>132.22999999999999</v>
      </c>
      <c r="T187" s="276">
        <v>123.8</v>
      </c>
    </row>
    <row r="188" spans="1:20" ht="12" customHeight="1">
      <c r="A188" s="4" t="str">
        <f>QueryE!B156</f>
        <v>Cook Islands</v>
      </c>
      <c r="B188" s="92">
        <f>QueryE!C156</f>
        <v>28.11097259624519</v>
      </c>
      <c r="C188" s="92">
        <f>QueryE!D156</f>
        <v>25.642638730618796</v>
      </c>
      <c r="D188" s="92">
        <f>QueryE!E156</f>
        <v>17.338022431167406</v>
      </c>
      <c r="E188" s="92">
        <f>QueryE!F156</f>
        <v>18.538216519736373</v>
      </c>
      <c r="F188" s="92">
        <f>QueryE!G156</f>
        <v>33.695223988500189</v>
      </c>
      <c r="G188" s="20">
        <f>QueryE!H156</f>
        <v>0</v>
      </c>
      <c r="H188" s="21">
        <f>QueryE!I156</f>
        <v>9.0399999999999994E-3</v>
      </c>
      <c r="I188" s="263">
        <f>QueryE!J156</f>
        <v>0</v>
      </c>
      <c r="J188" s="23" t="str">
        <f>IFERROR(QueryE!L156,"..    ")</f>
        <v xml:space="preserve">..    </v>
      </c>
      <c r="N188" s="274" t="s">
        <v>703</v>
      </c>
      <c r="O188" s="273" t="s">
        <v>521</v>
      </c>
      <c r="P188" s="275">
        <v>99.52</v>
      </c>
      <c r="Q188" s="275">
        <v>106.14</v>
      </c>
      <c r="R188" s="275">
        <v>84.85</v>
      </c>
      <c r="S188" s="275">
        <v>89.52</v>
      </c>
      <c r="T188" s="275">
        <v>48.07</v>
      </c>
    </row>
    <row r="189" spans="1:20" ht="12" customHeight="1">
      <c r="A189" s="4" t="str">
        <f>QueryE!B157</f>
        <v>Fiji</v>
      </c>
      <c r="B189" s="92">
        <f>QueryE!C157</f>
        <v>94.239586772579955</v>
      </c>
      <c r="C189" s="92">
        <f>QueryE!D157</f>
        <v>102.48166750214446</v>
      </c>
      <c r="D189" s="92">
        <f>QueryE!E157</f>
        <v>117.41772364608158</v>
      </c>
      <c r="E189" s="92">
        <f>QueryE!F157</f>
        <v>145.89768786437875</v>
      </c>
      <c r="F189" s="92">
        <f>QueryE!G157</f>
        <v>116.28040669179322</v>
      </c>
      <c r="G189" s="20">
        <f>QueryE!H157</f>
        <v>5860</v>
      </c>
      <c r="H189" s="21">
        <f>QueryE!I157</f>
        <v>0.88348000000000004</v>
      </c>
      <c r="I189" s="263">
        <f>QueryE!J157</f>
        <v>5103.79</v>
      </c>
      <c r="J189" s="23">
        <f>IFERROR(QueryE!L157,"-     ")</f>
        <v>2.2783148736878518</v>
      </c>
      <c r="L189" s="101"/>
      <c r="N189" s="274" t="s">
        <v>704</v>
      </c>
      <c r="O189" s="273" t="s">
        <v>521</v>
      </c>
      <c r="P189" s="276">
        <v>244.86</v>
      </c>
      <c r="Q189" s="276">
        <v>228.04</v>
      </c>
      <c r="R189" s="276">
        <v>239.29</v>
      </c>
      <c r="S189" s="276">
        <v>328.97</v>
      </c>
      <c r="T189" s="276">
        <v>353.76</v>
      </c>
    </row>
    <row r="190" spans="1:20" ht="20">
      <c r="A190" s="4" t="str">
        <f>QueryE!B158</f>
        <v>Kiribati</v>
      </c>
      <c r="B190" s="92">
        <f>QueryE!C158</f>
        <v>80.661156075511173</v>
      </c>
      <c r="C190" s="92">
        <f>QueryE!D158</f>
        <v>64.954341648585</v>
      </c>
      <c r="D190" s="92">
        <f>QueryE!E158</f>
        <v>60.843199554097325</v>
      </c>
      <c r="E190" s="92">
        <f>QueryE!F158</f>
        <v>77.150735028049553</v>
      </c>
      <c r="F190" s="92">
        <f>QueryE!G158</f>
        <v>74.839407415363738</v>
      </c>
      <c r="G190" s="20">
        <f>QueryE!H158</f>
        <v>3140</v>
      </c>
      <c r="H190" s="21">
        <f>QueryE!I158</f>
        <v>0.11584999999999999</v>
      </c>
      <c r="I190" s="263">
        <f>QueryE!J158</f>
        <v>362.37</v>
      </c>
      <c r="J190" s="23">
        <f>IFERROR(QueryE!L158,"..      ")</f>
        <v>20.652760276889296</v>
      </c>
      <c r="N190" s="274" t="s">
        <v>705</v>
      </c>
      <c r="O190" s="273" t="s">
        <v>521</v>
      </c>
      <c r="P190" s="275">
        <v>33420.21</v>
      </c>
      <c r="Q190" s="275">
        <v>37263.22</v>
      </c>
      <c r="R190" s="275">
        <v>43264.59</v>
      </c>
      <c r="S190" s="275">
        <v>42710.02</v>
      </c>
      <c r="T190" s="275">
        <v>42493.7</v>
      </c>
    </row>
    <row r="191" spans="1:20" ht="12" customHeight="1">
      <c r="A191" s="4" t="str">
        <f>QueryE!B159</f>
        <v>Marshall Islands</v>
      </c>
      <c r="B191" s="92">
        <f>QueryE!C159</f>
        <v>55.69642723033769</v>
      </c>
      <c r="C191" s="92">
        <f>QueryE!D159</f>
        <v>57.064645715150888</v>
      </c>
      <c r="D191" s="92">
        <f>QueryE!E159</f>
        <v>12.564117567400357</v>
      </c>
      <c r="E191" s="92">
        <f>QueryE!F159</f>
        <v>72.51347927185482</v>
      </c>
      <c r="F191" s="92">
        <f>QueryE!G159</f>
        <v>53.992369488549855</v>
      </c>
      <c r="G191" s="20">
        <f>QueryE!H159</f>
        <v>4740</v>
      </c>
      <c r="H191" s="21">
        <f>QueryE!I159</f>
        <v>5.8409999999999997E-2</v>
      </c>
      <c r="I191" s="263">
        <f>QueryE!J159</f>
        <v>276.52</v>
      </c>
      <c r="J191" s="23">
        <f>IFERROR(QueryE!L159,"..      ")</f>
        <v>19.525665228030469</v>
      </c>
      <c r="K191" s="4"/>
      <c r="L191" s="4"/>
      <c r="N191" s="277" t="s">
        <v>706</v>
      </c>
    </row>
    <row r="192" spans="1:20" ht="12" customHeight="1">
      <c r="A192" s="4" t="str">
        <f>QueryE!B160</f>
        <v>Micronesia</v>
      </c>
      <c r="B192" s="92">
        <f>QueryE!C160</f>
        <v>117.00521849143864</v>
      </c>
      <c r="C192" s="92">
        <f>QueryE!D160</f>
        <v>81.393935231568321</v>
      </c>
      <c r="D192" s="92">
        <f>QueryE!E160</f>
        <v>50.63412652574516</v>
      </c>
      <c r="E192" s="92">
        <f>QueryE!F160</f>
        <v>98.020943686870027</v>
      </c>
      <c r="F192" s="92">
        <f>QueryE!G160</f>
        <v>98.785712683794912</v>
      </c>
      <c r="G192" s="20">
        <f>QueryE!H160</f>
        <v>3580</v>
      </c>
      <c r="H192" s="21">
        <f>QueryE!I160</f>
        <v>0.11264</v>
      </c>
      <c r="I192" s="263">
        <f>QueryE!J160</f>
        <v>398.84</v>
      </c>
      <c r="J192" s="23">
        <f>IFERROR(QueryE!L160,"..      ")</f>
        <v>24.768256113678397</v>
      </c>
      <c r="K192" s="4"/>
      <c r="L192" s="4"/>
      <c r="N192" s="274" t="s">
        <v>522</v>
      </c>
      <c r="O192" s="273" t="s">
        <v>521</v>
      </c>
      <c r="P192" s="275">
        <v>161729.79</v>
      </c>
      <c r="Q192" s="275">
        <v>146741.48000000001</v>
      </c>
      <c r="R192" s="275">
        <v>158807.91</v>
      </c>
      <c r="S192" s="275">
        <v>165009.62</v>
      </c>
      <c r="T192" s="275">
        <v>165809.62</v>
      </c>
    </row>
    <row r="193" spans="1:20" ht="12" customHeight="1">
      <c r="A193" s="4" t="str">
        <f>QueryE!B161</f>
        <v>Nauru</v>
      </c>
      <c r="B193" s="92">
        <f>QueryE!C161</f>
        <v>22.522469913857922</v>
      </c>
      <c r="C193" s="92">
        <f>QueryE!D161</f>
        <v>31.246573295837369</v>
      </c>
      <c r="D193" s="92">
        <f>QueryE!E161</f>
        <v>22.680368838274376</v>
      </c>
      <c r="E193" s="92">
        <f>QueryE!F161</f>
        <v>25.757863354193805</v>
      </c>
      <c r="F193" s="92">
        <f>QueryE!G161</f>
        <v>32.021190010291939</v>
      </c>
      <c r="G193" s="20">
        <f>QueryE!H161</f>
        <v>11240</v>
      </c>
      <c r="H193" s="21">
        <f>QueryE!I161</f>
        <v>1.2699999999999999E-2</v>
      </c>
      <c r="I193" s="263">
        <f>QueryE!J161</f>
        <v>148.51</v>
      </c>
      <c r="J193" s="23">
        <f>IFERROR(QueryE!L161,"..      ")</f>
        <v>21.561638953802397</v>
      </c>
      <c r="K193" s="4"/>
      <c r="L193" s="4"/>
    </row>
    <row r="194" spans="1:20" ht="12" customHeight="1">
      <c r="A194" s="4" t="str">
        <f>QueryE!B162</f>
        <v>Niue</v>
      </c>
      <c r="B194" s="92">
        <f>QueryE!C162</f>
        <v>13.631824381464773</v>
      </c>
      <c r="C194" s="92">
        <f>QueryE!D162</f>
        <v>19.539504235992307</v>
      </c>
      <c r="D194" s="92">
        <f>QueryE!E162</f>
        <v>13.686702030933994</v>
      </c>
      <c r="E194" s="92">
        <f>QueryE!F162</f>
        <v>14.775520610404477</v>
      </c>
      <c r="F194" s="92">
        <f>QueryE!G162</f>
        <v>18.615724330233167</v>
      </c>
      <c r="G194" s="20">
        <f>QueryE!H162</f>
        <v>0</v>
      </c>
      <c r="H194" s="21">
        <f>QueryE!I162</f>
        <v>1.6199999999999999E-3</v>
      </c>
      <c r="I194" s="263">
        <f>QueryE!J162</f>
        <v>0</v>
      </c>
      <c r="J194" s="23" t="str">
        <f>IFERROR(QueryE!L162,"..    ")</f>
        <v xml:space="preserve">..    </v>
      </c>
      <c r="K194" s="4"/>
      <c r="L194" s="4"/>
    </row>
    <row r="195" spans="1:20" ht="12" customHeight="1">
      <c r="A195" s="4" t="str">
        <f>QueryE!B163</f>
        <v>Palau</v>
      </c>
      <c r="B195" s="92">
        <f>QueryE!C163</f>
        <v>23.475973773598316</v>
      </c>
      <c r="C195" s="92">
        <f>QueryE!D163</f>
        <v>13.934621568268094</v>
      </c>
      <c r="D195" s="92">
        <f>QueryE!E163</f>
        <v>17.76021040774085</v>
      </c>
      <c r="E195" s="92">
        <f>QueryE!F163</f>
        <v>22.14543295194666</v>
      </c>
      <c r="F195" s="92">
        <f>QueryE!G163</f>
        <v>84.534409993371469</v>
      </c>
      <c r="G195" s="20">
        <f>QueryE!H163</f>
        <v>16910</v>
      </c>
      <c r="H195" s="21">
        <f>QueryE!I163</f>
        <v>1.7909999999999999E-2</v>
      </c>
      <c r="I195" s="263">
        <f>QueryE!J163</f>
        <v>301.57</v>
      </c>
      <c r="J195" s="23">
        <f>IFERROR(QueryE!L163,"..      ")</f>
        <v>28.031438801396511</v>
      </c>
      <c r="K195" s="4"/>
      <c r="L195" s="4"/>
    </row>
    <row r="196" spans="1:20" ht="12" customHeight="1">
      <c r="A196" s="4" t="str">
        <f>QueryE!B164</f>
        <v>Papua New Guinea</v>
      </c>
      <c r="B196" s="92">
        <f>QueryE!C164</f>
        <v>581.90635218898342</v>
      </c>
      <c r="C196" s="92">
        <f>QueryE!D164</f>
        <v>591.39480795972031</v>
      </c>
      <c r="D196" s="92">
        <f>QueryE!E164</f>
        <v>531.57923950738063</v>
      </c>
      <c r="E196" s="92">
        <f>QueryE!F164</f>
        <v>532.62781007315812</v>
      </c>
      <c r="F196" s="92">
        <f>QueryE!G164</f>
        <v>790.04121763263743</v>
      </c>
      <c r="G196" s="20">
        <f>QueryE!H164</f>
        <v>2530</v>
      </c>
      <c r="H196" s="21">
        <f>QueryE!I164</f>
        <v>8.6063200000000002</v>
      </c>
      <c r="I196" s="263">
        <f>QueryE!J164</f>
        <v>22602.29</v>
      </c>
      <c r="J196" s="23">
        <f>IFERROR(QueryE!L164,"..      ")</f>
        <v>3.4954034198863804</v>
      </c>
      <c r="K196" s="4"/>
      <c r="L196" s="4"/>
    </row>
    <row r="197" spans="1:20" ht="12" customHeight="1">
      <c r="A197" s="4" t="str">
        <f>QueryE!B165</f>
        <v>Samoa</v>
      </c>
      <c r="B197" s="92">
        <f>QueryE!C165</f>
        <v>93.99121802528424</v>
      </c>
      <c r="C197" s="92">
        <f>QueryE!D165</f>
        <v>93.722203488010948</v>
      </c>
      <c r="D197" s="92">
        <f>QueryE!E165</f>
        <v>88.637908986014267</v>
      </c>
      <c r="E197" s="92">
        <f>QueryE!F165</f>
        <v>131.45816043663822</v>
      </c>
      <c r="F197" s="92">
        <f>QueryE!G165</f>
        <v>120.69607884613416</v>
      </c>
      <c r="G197" s="20">
        <f>QueryE!H165</f>
        <v>4190</v>
      </c>
      <c r="H197" s="21">
        <f>QueryE!I165</f>
        <v>0.19613</v>
      </c>
      <c r="I197" s="263">
        <f>QueryE!J165</f>
        <v>832.57</v>
      </c>
      <c r="J197" s="23">
        <f>IFERROR(QueryE!L165,"..      ")</f>
        <v>14.496808538157049</v>
      </c>
      <c r="K197" s="4"/>
      <c r="L197" s="4"/>
    </row>
    <row r="198" spans="1:20" ht="12" customHeight="1">
      <c r="A198" s="4" t="str">
        <f>QueryE!B166</f>
        <v>Solomon Islands</v>
      </c>
      <c r="B198" s="92">
        <f>QueryE!C166</f>
        <v>200.51981603249166</v>
      </c>
      <c r="C198" s="92">
        <f>QueryE!D166</f>
        <v>190.02617007806361</v>
      </c>
      <c r="D198" s="92">
        <f>QueryE!E166</f>
        <v>175.50235097440807</v>
      </c>
      <c r="E198" s="92">
        <f>QueryE!F166</f>
        <v>186.80901334439795</v>
      </c>
      <c r="F198" s="92">
        <f>QueryE!G166</f>
        <v>195.53094402815935</v>
      </c>
      <c r="G198" s="20">
        <f>QueryE!H166</f>
        <v>2000</v>
      </c>
      <c r="H198" s="21">
        <f>QueryE!I166</f>
        <v>0.65286</v>
      </c>
      <c r="I198" s="263">
        <f>QueryE!J166</f>
        <v>1336.11</v>
      </c>
      <c r="J198" s="23">
        <f>IFERROR(QueryE!L166,"..      ")</f>
        <v>14.634344779109457</v>
      </c>
      <c r="K198" s="4"/>
      <c r="L198" s="4"/>
    </row>
    <row r="199" spans="1:20" ht="12" customHeight="1">
      <c r="A199" s="4" t="str">
        <f>QueryE!B167</f>
        <v>Tokelau</v>
      </c>
      <c r="B199" s="92">
        <f>QueryE!C167</f>
        <v>18.693921469999999</v>
      </c>
      <c r="C199" s="92">
        <f>QueryE!D167</f>
        <v>8.7270084744255758</v>
      </c>
      <c r="D199" s="92">
        <f>QueryE!E167</f>
        <v>14.337627481510443</v>
      </c>
      <c r="E199" s="92">
        <f>QueryE!F167</f>
        <v>7.3248486523612071</v>
      </c>
      <c r="F199" s="92">
        <f>QueryE!G167</f>
        <v>27.213350290115198</v>
      </c>
      <c r="G199" s="20">
        <f>QueryE!H167</f>
        <v>0</v>
      </c>
      <c r="H199" s="21">
        <f>QueryE!I167</f>
        <v>1.2899999999999999E-3</v>
      </c>
      <c r="I199" s="263">
        <f>QueryE!J167</f>
        <v>0</v>
      </c>
      <c r="J199" s="23" t="str">
        <f>IFERROR(QueryE!L167,"..    ")</f>
        <v xml:space="preserve">..    </v>
      </c>
      <c r="K199" s="4"/>
      <c r="L199" s="4"/>
    </row>
    <row r="200" spans="1:20" ht="12" customHeight="1">
      <c r="A200" s="4" t="str">
        <f>QueryE!B168</f>
        <v>Tonga</v>
      </c>
      <c r="B200" s="92">
        <f>QueryE!C168</f>
        <v>80.329809188156219</v>
      </c>
      <c r="C200" s="92">
        <f>QueryE!D168</f>
        <v>68.395749516712499</v>
      </c>
      <c r="D200" s="92">
        <f>QueryE!E168</f>
        <v>82.605917424178358</v>
      </c>
      <c r="E200" s="92">
        <f>QueryE!F168</f>
        <v>86.899319688816334</v>
      </c>
      <c r="F200" s="92">
        <f>QueryE!G168</f>
        <v>87.495921236508352</v>
      </c>
      <c r="G200" s="20">
        <f>QueryE!H168</f>
        <v>4300</v>
      </c>
      <c r="H200" s="21">
        <f>QueryE!I168</f>
        <v>0.1032</v>
      </c>
      <c r="I200" s="263">
        <f>QueryE!J168</f>
        <v>457.18</v>
      </c>
      <c r="J200" s="23">
        <f>IFERROR(QueryE!L168,"..      ")</f>
        <v>19.138177793540475</v>
      </c>
      <c r="K200" s="4"/>
      <c r="L200" s="4"/>
    </row>
    <row r="201" spans="1:20" ht="12" customHeight="1">
      <c r="A201" s="4" t="str">
        <f>QueryE!B169</f>
        <v>Tuvalu</v>
      </c>
      <c r="B201" s="92">
        <f>QueryE!C169</f>
        <v>34.300851651811563</v>
      </c>
      <c r="C201" s="92">
        <f>QueryE!D169</f>
        <v>49.647797598349321</v>
      </c>
      <c r="D201" s="92">
        <f>QueryE!E169</f>
        <v>24.439786315805026</v>
      </c>
      <c r="E201" s="92">
        <f>QueryE!F169</f>
        <v>26.514486091823855</v>
      </c>
      <c r="F201" s="92">
        <f>QueryE!G169</f>
        <v>20.189122263745375</v>
      </c>
      <c r="G201" s="20">
        <f>QueryE!H169</f>
        <v>5430</v>
      </c>
      <c r="H201" s="21">
        <f>QueryE!I169</f>
        <v>1.1509999999999999E-2</v>
      </c>
      <c r="I201" s="263">
        <f>QueryE!J169</f>
        <v>64.11</v>
      </c>
      <c r="J201" s="23">
        <f>IFERROR(QueryE!L169,"..      ")</f>
        <v>31.491377731625921</v>
      </c>
      <c r="K201" s="4"/>
      <c r="L201" s="4"/>
    </row>
    <row r="202" spans="1:20" ht="12" customHeight="1">
      <c r="A202" s="4" t="str">
        <f>QueryE!B170</f>
        <v>Vanuatu</v>
      </c>
      <c r="B202" s="92">
        <f>QueryE!C170</f>
        <v>100.41448388545787</v>
      </c>
      <c r="C202" s="92">
        <f>QueryE!D170</f>
        <v>186.55650899236753</v>
      </c>
      <c r="D202" s="92">
        <f>QueryE!E170</f>
        <v>129.05915050032272</v>
      </c>
      <c r="E202" s="92">
        <f>QueryE!F170</f>
        <v>132.23023167816976</v>
      </c>
      <c r="F202" s="92">
        <f>QueryE!G170</f>
        <v>130.3485062929762</v>
      </c>
      <c r="G202" s="20">
        <f>QueryE!H170</f>
        <v>2970</v>
      </c>
      <c r="H202" s="21">
        <f>QueryE!I170</f>
        <v>0.29268</v>
      </c>
      <c r="I202" s="263">
        <f>QueryE!J170</f>
        <v>875.41</v>
      </c>
      <c r="J202" s="23">
        <f>IFERROR(QueryE!L170,"..      ")</f>
        <v>14.889995121483214</v>
      </c>
      <c r="K202" s="4"/>
      <c r="L202" s="4"/>
    </row>
    <row r="203" spans="1:20" ht="12" customHeight="1">
      <c r="A203" s="4" t="str">
        <f>QueryE!B171</f>
        <v>Wallis and Futuna</v>
      </c>
      <c r="B203" s="92">
        <f>QueryE!C171</f>
        <v>99.52259661669099</v>
      </c>
      <c r="C203" s="92">
        <f>QueryE!D171</f>
        <v>106.14415409036613</v>
      </c>
      <c r="D203" s="92">
        <f>QueryE!E171</f>
        <v>84.84845710224225</v>
      </c>
      <c r="E203" s="92">
        <f>QueryE!F171</f>
        <v>89.515729528089949</v>
      </c>
      <c r="F203" s="92">
        <f>QueryE!G171</f>
        <v>48.071728344348166</v>
      </c>
      <c r="G203" s="20">
        <f>QueryE!H171</f>
        <v>0</v>
      </c>
      <c r="H203" s="21">
        <f>QueryE!I171</f>
        <v>1.576E-2</v>
      </c>
      <c r="I203" s="263">
        <f>QueryE!J171</f>
        <v>0</v>
      </c>
      <c r="J203" s="23" t="str">
        <f>IFERROR(QueryE!L171,"..    ")</f>
        <v xml:space="preserve">..    </v>
      </c>
      <c r="K203" s="4"/>
      <c r="L203" s="4"/>
    </row>
    <row r="204" spans="1:20" ht="12" customHeight="1">
      <c r="A204" s="4" t="str">
        <f>QueryE!B172</f>
        <v>Oceania, regional</v>
      </c>
      <c r="B204" s="92">
        <f>QueryE!C172</f>
        <v>244.8559572630349</v>
      </c>
      <c r="C204" s="92">
        <f>QueryE!D172</f>
        <v>228.04232035833411</v>
      </c>
      <c r="D204" s="92">
        <f>QueryE!E172</f>
        <v>239.28875517865077</v>
      </c>
      <c r="E204" s="92">
        <f>QueryE!F172</f>
        <v>328.96597594196959</v>
      </c>
      <c r="F204" s="92">
        <f>QueryE!G172</f>
        <v>353.75800779862612</v>
      </c>
      <c r="G204" s="114">
        <f>QueryE!H172</f>
        <v>0</v>
      </c>
      <c r="H204" s="92">
        <f>QueryE!I172</f>
        <v>0</v>
      </c>
      <c r="I204" s="92">
        <f>QueryE!J172</f>
        <v>0</v>
      </c>
      <c r="J204" s="21" t="str">
        <f>IFERROR(QueryE!L172,"-     ")</f>
        <v xml:space="preserve">-     </v>
      </c>
      <c r="K204" s="4"/>
      <c r="L204" s="4"/>
    </row>
    <row r="205" spans="1:20" ht="12" customHeight="1">
      <c r="A205" s="1" t="s">
        <v>28</v>
      </c>
      <c r="B205" s="9">
        <f>QueryE!C173</f>
        <v>1889.8786355569448</v>
      </c>
      <c r="C205" s="9">
        <f>QueryE!D173</f>
        <v>1918.9146484845151</v>
      </c>
      <c r="D205" s="9">
        <f>QueryE!E173</f>
        <v>1683.2236644719537</v>
      </c>
      <c r="E205" s="9">
        <f>QueryE!F173</f>
        <v>1997.1454547228593</v>
      </c>
      <c r="F205" s="9">
        <f>QueryE!G173</f>
        <v>2286.1093213351492</v>
      </c>
      <c r="G205" s="165">
        <f>QueryE!H173</f>
        <v>66890</v>
      </c>
      <c r="H205" s="175">
        <f>QueryE!I173</f>
        <v>11.0914</v>
      </c>
      <c r="I205" s="172">
        <f>QueryE!J173</f>
        <v>32759.27</v>
      </c>
      <c r="J205" s="166">
        <f>IFERROR(QueryE!L173,"..      ")</f>
        <v>6.9785111857961084</v>
      </c>
      <c r="L205" s="101"/>
    </row>
    <row r="206" spans="1:20" ht="12" customHeight="1">
      <c r="A206" s="1"/>
      <c r="B206" s="16"/>
      <c r="C206" s="16"/>
      <c r="D206" s="16"/>
      <c r="E206" s="16"/>
      <c r="F206" s="16"/>
      <c r="G206" s="28"/>
      <c r="H206" s="24"/>
      <c r="I206" s="32"/>
      <c r="J206" s="25"/>
    </row>
    <row r="207" spans="1:20" s="13" customFormat="1" ht="13" hidden="1">
      <c r="A207" s="4"/>
      <c r="B207" s="15" t="e">
        <f>#REF!</f>
        <v>#REF!</v>
      </c>
      <c r="C207" s="15" t="e">
        <f>#REF!</f>
        <v>#REF!</v>
      </c>
      <c r="D207" s="15" t="e">
        <f>#REF!</f>
        <v>#REF!</v>
      </c>
      <c r="E207" s="15" t="e">
        <f>#REF!</f>
        <v>#REF!</v>
      </c>
      <c r="F207" s="15" t="e">
        <f>#REF!</f>
        <v>#REF!</v>
      </c>
      <c r="G207" s="20" t="e">
        <f>#REF!</f>
        <v>#REF!</v>
      </c>
      <c r="H207" s="21" t="e">
        <f>#REF!</f>
        <v>#REF!</v>
      </c>
      <c r="I207" s="3" t="e">
        <f>#REF!</f>
        <v>#REF!</v>
      </c>
      <c r="J207" s="27" t="e">
        <f>#REF!</f>
        <v>#REF!</v>
      </c>
      <c r="K207"/>
      <c r="L207"/>
      <c r="N207"/>
      <c r="O207"/>
      <c r="P207"/>
      <c r="Q207"/>
      <c r="R207"/>
      <c r="S207"/>
      <c r="T207"/>
    </row>
    <row r="208" spans="1:20" ht="11.15" customHeight="1">
      <c r="A208" s="4" t="s">
        <v>29</v>
      </c>
      <c r="B208" s="92">
        <f>QueryE!C178</f>
        <v>33420.211151999138</v>
      </c>
      <c r="C208" s="92">
        <f>QueryE!D178</f>
        <v>37263.215977412132</v>
      </c>
      <c r="D208" s="92">
        <f>QueryE!E178</f>
        <v>43264.585242933215</v>
      </c>
      <c r="E208" s="92">
        <f>QueryE!F178</f>
        <v>42710.023903598754</v>
      </c>
      <c r="F208" s="92">
        <f>QueryE!G178</f>
        <v>42540.875341420753</v>
      </c>
      <c r="G208" s="162">
        <f>QueryE!H178</f>
        <v>0</v>
      </c>
      <c r="H208" s="163">
        <f>QueryE!I178</f>
        <v>0</v>
      </c>
      <c r="I208" s="163">
        <f>QueryE!J178</f>
        <v>0</v>
      </c>
      <c r="J208" s="163" t="str">
        <f>IFERROR(QueryE!L178,"-     ")</f>
        <v xml:space="preserve">-     </v>
      </c>
    </row>
    <row r="209" spans="1:20" ht="12" customHeight="1">
      <c r="A209" s="1" t="s">
        <v>30</v>
      </c>
      <c r="B209" s="9">
        <f>QueryE!C180</f>
        <v>161729.78683295488</v>
      </c>
      <c r="C209" s="9">
        <f>QueryE!D180</f>
        <v>146741.47556110294</v>
      </c>
      <c r="D209" s="9">
        <f>QueryE!E180</f>
        <v>158807.91389134258</v>
      </c>
      <c r="E209" s="9">
        <f>QueryE!F180</f>
        <v>165009.61823619154</v>
      </c>
      <c r="F209" s="9">
        <f>QueryE!G180</f>
        <v>166223.08751248909</v>
      </c>
      <c r="G209" s="165">
        <f>QueryE!H180</f>
        <v>534580</v>
      </c>
      <c r="H209" s="193">
        <f>QueryE!I180</f>
        <v>6213.8057900000013</v>
      </c>
      <c r="I209" s="172">
        <f>QueryE!J180</f>
        <v>28268043.949999992</v>
      </c>
      <c r="J209" s="166">
        <f>QueryE!L180</f>
        <v>0.58802472433714015</v>
      </c>
      <c r="L209" s="101"/>
    </row>
    <row r="210" spans="1:20" s="13" customFormat="1" ht="13">
      <c r="A210" s="4"/>
      <c r="B210" s="15"/>
      <c r="C210" s="15"/>
      <c r="D210" s="15"/>
      <c r="E210" s="15"/>
      <c r="F210" s="92"/>
      <c r="G210" s="20"/>
      <c r="H210" s="21"/>
      <c r="I210" s="3"/>
      <c r="J210" s="27"/>
      <c r="K210"/>
      <c r="L210"/>
      <c r="N210"/>
      <c r="O210"/>
      <c r="P210"/>
      <c r="Q210"/>
      <c r="R210"/>
      <c r="S210"/>
      <c r="T210"/>
    </row>
    <row r="211" spans="1:20" ht="15">
      <c r="A211" s="186" t="s">
        <v>484</v>
      </c>
      <c r="B211" s="15"/>
      <c r="C211" s="15"/>
      <c r="D211" s="15"/>
      <c r="E211" s="15"/>
      <c r="F211" s="92"/>
      <c r="G211" s="20"/>
      <c r="H211" s="21"/>
      <c r="J211" s="27"/>
    </row>
    <row r="212" spans="1:20">
      <c r="A212" s="4" t="str">
        <f>QueryE!B198</f>
        <v>LDCs</v>
      </c>
      <c r="B212" s="15">
        <f>QueryE!C198</f>
        <v>43948.583223578527</v>
      </c>
      <c r="C212" s="15">
        <f>QueryE!D198</f>
        <v>43434.264347361212</v>
      </c>
      <c r="D212" s="15">
        <f>QueryE!E198</f>
        <v>43536.969546091146</v>
      </c>
      <c r="E212" s="15">
        <f>QueryE!F198</f>
        <v>48946.52081581184</v>
      </c>
      <c r="F212" s="15">
        <f>QueryE!G198</f>
        <v>53784.651193312493</v>
      </c>
      <c r="G212" s="176">
        <f>QueryE!H198</f>
        <v>57480</v>
      </c>
      <c r="H212" s="194">
        <f>QueryE!I198</f>
        <v>1006.20982</v>
      </c>
      <c r="I212" s="180">
        <f>QueryE!J198</f>
        <v>1039909.1099999999</v>
      </c>
      <c r="J212" s="178">
        <f>QueryE!L198</f>
        <v>5.1720530838808116</v>
      </c>
      <c r="L212" s="101"/>
    </row>
    <row r="213" spans="1:20">
      <c r="A213" s="4" t="str">
        <f>QueryE!B199</f>
        <v>Other LICs</v>
      </c>
      <c r="B213" s="15">
        <f>QueryE!C199</f>
        <v>914.10902506117316</v>
      </c>
      <c r="C213" s="15">
        <f>QueryE!D199</f>
        <v>919.71490409363355</v>
      </c>
      <c r="D213" s="15">
        <f>QueryE!E199</f>
        <v>773.90216643264148</v>
      </c>
      <c r="E213" s="15">
        <f>QueryE!F199</f>
        <v>858.95100157285879</v>
      </c>
      <c r="F213" s="15">
        <f>QueryE!G199</f>
        <v>914.94229713067898</v>
      </c>
      <c r="G213" s="176">
        <f>QueryE!H199</f>
        <v>1790</v>
      </c>
      <c r="H213" s="21">
        <f>QueryE!I199</f>
        <v>39.988839999999996</v>
      </c>
      <c r="I213" s="177">
        <f>QueryE!J199</f>
        <v>30864.12</v>
      </c>
      <c r="J213" s="178">
        <f>QueryE!L199</f>
        <v>2.9644204893276691</v>
      </c>
      <c r="L213" s="101"/>
    </row>
    <row r="214" spans="1:20">
      <c r="A214" s="4" t="str">
        <f>QueryE!B200</f>
        <v>LMICs</v>
      </c>
      <c r="B214" s="15">
        <f>QueryE!C200</f>
        <v>43903.348168815777</v>
      </c>
      <c r="C214" s="15">
        <f>QueryE!D200</f>
        <v>40688.381870293415</v>
      </c>
      <c r="D214" s="15">
        <f>QueryE!E200</f>
        <v>43189.171393588578</v>
      </c>
      <c r="E214" s="15">
        <f>QueryE!F200</f>
        <v>44884.24181287871</v>
      </c>
      <c r="F214" s="15">
        <f>QueryE!G200</f>
        <v>42036.865362374214</v>
      </c>
      <c r="G214" s="176">
        <f>QueryE!H200</f>
        <v>100880</v>
      </c>
      <c r="H214" s="21">
        <f>QueryE!I200</f>
        <v>2736.0857899999992</v>
      </c>
      <c r="I214" s="180">
        <f>QueryE!J200</f>
        <v>6292270.6800000016</v>
      </c>
      <c r="J214" s="178">
        <f>QueryE!L200</f>
        <v>0.66807147213149143</v>
      </c>
      <c r="L214" s="101"/>
    </row>
    <row r="215" spans="1:20">
      <c r="A215" s="4" t="str">
        <f>QueryE!B201</f>
        <v>UMICs</v>
      </c>
      <c r="B215" s="15">
        <f>QueryE!C201</f>
        <v>14121.966430436141</v>
      </c>
      <c r="C215" s="15">
        <f>QueryE!D201</f>
        <v>13337.923808198329</v>
      </c>
      <c r="D215" s="15">
        <f>QueryE!E201</f>
        <v>17142.122486528839</v>
      </c>
      <c r="E215" s="15">
        <f>QueryE!F201</f>
        <v>15569.966232837432</v>
      </c>
      <c r="F215" s="15">
        <f>QueryE!G201</f>
        <v>14258.895699719647</v>
      </c>
      <c r="G215" s="176">
        <f>QueryE!H201</f>
        <v>374430</v>
      </c>
      <c r="H215" s="21">
        <f>QueryE!I201</f>
        <v>2431.5213399999998</v>
      </c>
      <c r="I215" s="180">
        <f>QueryE!J201</f>
        <v>20905000.039999999</v>
      </c>
      <c r="J215" s="178">
        <f>QueryE!L201</f>
        <v>6.8208063489291662E-2</v>
      </c>
      <c r="L215" s="101"/>
    </row>
    <row r="216" spans="1:20">
      <c r="A216" s="4" t="s">
        <v>179</v>
      </c>
      <c r="B216" s="15">
        <f>QueryE!C202</f>
        <v>58492.624394981598</v>
      </c>
      <c r="C216" s="15">
        <f>QueryE!D202</f>
        <v>48276.902494853959</v>
      </c>
      <c r="D216" s="15">
        <f>QueryE!E202</f>
        <v>53963.290842945375</v>
      </c>
      <c r="E216" s="15">
        <f>QueryE!F202</f>
        <v>54622.174794728344</v>
      </c>
      <c r="F216" s="15">
        <f>QueryE!G202</f>
        <v>55227.732959952074</v>
      </c>
      <c r="G216" s="114">
        <v>0</v>
      </c>
      <c r="H216" s="15">
        <f>QueryE!I202</f>
        <v>0</v>
      </c>
      <c r="I216" s="15">
        <f>QueryE!J202</f>
        <v>0</v>
      </c>
      <c r="J216" s="15" t="str">
        <f>IFERROR(QueryE!L202,"-     ")</f>
        <v xml:space="preserve">-     </v>
      </c>
    </row>
    <row r="217" spans="1:20">
      <c r="A217" s="4" t="str">
        <f>QueryE!B203</f>
        <v>MADCTs</v>
      </c>
      <c r="B217" s="15">
        <f>QueryE!C203</f>
        <v>349.15559008150569</v>
      </c>
      <c r="C217" s="15">
        <f>QueryE!D203</f>
        <v>84.288136302501002</v>
      </c>
      <c r="D217" s="15">
        <f>QueryE!E203</f>
        <v>202.45745575589768</v>
      </c>
      <c r="E217" s="15">
        <f>QueryE!F203</f>
        <v>127.76357836228446</v>
      </c>
      <c r="F217" s="15">
        <f>QueryE!G203</f>
        <v>0</v>
      </c>
      <c r="G217" s="114">
        <v>0</v>
      </c>
      <c r="H217" s="92">
        <f>QueryE!I203</f>
        <v>0</v>
      </c>
      <c r="I217" s="92">
        <v>0</v>
      </c>
      <c r="J217" s="15" t="str">
        <f>IFERROR(QueryE!L203,"-     ")</f>
        <v xml:space="preserve">-     </v>
      </c>
    </row>
    <row r="218" spans="1:20">
      <c r="G218" s="38"/>
      <c r="H218" s="21"/>
      <c r="I218" s="36"/>
      <c r="J218" s="37"/>
    </row>
    <row r="219" spans="1:20" s="44" customFormat="1" ht="13">
      <c r="A219" s="39" t="s">
        <v>34</v>
      </c>
      <c r="B219" s="40"/>
      <c r="C219" s="40"/>
      <c r="D219" s="40"/>
      <c r="E219" s="40"/>
      <c r="F219" s="40"/>
      <c r="G219" s="41"/>
      <c r="H219" s="42"/>
      <c r="I219" s="43"/>
      <c r="J219" s="43"/>
      <c r="K219"/>
      <c r="L219"/>
      <c r="N219"/>
      <c r="O219"/>
      <c r="P219"/>
      <c r="Q219"/>
      <c r="R219"/>
      <c r="S219"/>
      <c r="T219"/>
    </row>
    <row r="220" spans="1:20" s="44" customFormat="1" ht="13">
      <c r="A220" s="44" t="s">
        <v>31</v>
      </c>
      <c r="B220" s="40"/>
      <c r="C220" s="40"/>
      <c r="D220" s="40"/>
      <c r="E220" s="40"/>
      <c r="F220" s="40"/>
      <c r="G220" s="41"/>
      <c r="H220" s="42"/>
      <c r="I220" s="43"/>
      <c r="J220" s="43"/>
      <c r="K220"/>
      <c r="L220"/>
      <c r="N220"/>
      <c r="O220"/>
      <c r="P220"/>
      <c r="Q220"/>
      <c r="R220"/>
      <c r="S220"/>
      <c r="T220"/>
    </row>
    <row r="221" spans="1:20" s="46" customFormat="1" ht="12.75" customHeight="1">
      <c r="A221" s="56" t="s">
        <v>482</v>
      </c>
      <c r="B221" s="57"/>
      <c r="C221" s="57"/>
      <c r="D221" s="57"/>
      <c r="E221" s="57"/>
      <c r="F221" s="57"/>
      <c r="G221" s="41"/>
      <c r="H221" s="42"/>
      <c r="J221" s="47"/>
      <c r="K221"/>
      <c r="L221"/>
      <c r="N221"/>
      <c r="O221"/>
      <c r="P221"/>
      <c r="Q221"/>
      <c r="R221"/>
      <c r="S221"/>
      <c r="T221"/>
    </row>
    <row r="222" spans="1:20" s="44" customFormat="1" ht="13">
      <c r="A222" s="264" t="s">
        <v>505</v>
      </c>
      <c r="B222" s="40"/>
      <c r="C222" s="40"/>
      <c r="D222" s="40"/>
      <c r="E222" s="40"/>
      <c r="F222" s="40"/>
      <c r="G222" s="41"/>
      <c r="H222" s="42"/>
      <c r="I222" s="43"/>
      <c r="J222" s="43"/>
      <c r="K222"/>
      <c r="L222"/>
      <c r="N222"/>
      <c r="O222"/>
      <c r="P222"/>
      <c r="Q222"/>
      <c r="R222"/>
      <c r="S222"/>
      <c r="T222"/>
    </row>
    <row r="223" spans="1:20" s="46" customFormat="1" ht="12.75" customHeight="1">
      <c r="A223" s="58" t="s">
        <v>32</v>
      </c>
      <c r="B223" s="57"/>
      <c r="C223" s="57"/>
      <c r="D223" s="57"/>
      <c r="E223" s="57"/>
      <c r="F223" s="57"/>
      <c r="G223" s="59"/>
      <c r="H223" s="42"/>
      <c r="J223" s="47"/>
      <c r="K223"/>
      <c r="L223"/>
      <c r="N223"/>
      <c r="O223"/>
      <c r="P223"/>
      <c r="Q223"/>
      <c r="R223"/>
      <c r="S223"/>
      <c r="T223"/>
    </row>
    <row r="224" spans="1:20" s="46" customFormat="1" ht="12.75" customHeight="1">
      <c r="A224" s="265" t="s">
        <v>491</v>
      </c>
      <c r="B224" s="57"/>
      <c r="C224" s="57"/>
      <c r="D224" s="57"/>
      <c r="E224" s="57"/>
      <c r="F224" s="57"/>
      <c r="G224" s="59"/>
      <c r="H224" s="42"/>
      <c r="J224" s="47"/>
      <c r="K224"/>
      <c r="L224"/>
      <c r="N224"/>
      <c r="O224"/>
      <c r="P224"/>
      <c r="Q224"/>
      <c r="R224"/>
      <c r="S224"/>
      <c r="T224"/>
    </row>
    <row r="225" spans="1:20" s="46" customFormat="1" ht="12.75" customHeight="1">
      <c r="A225" s="60" t="s">
        <v>332</v>
      </c>
      <c r="B225" s="57"/>
      <c r="C225" s="57"/>
      <c r="D225" s="57"/>
      <c r="E225" s="57"/>
      <c r="F225" s="57"/>
      <c r="G225" s="59"/>
      <c r="H225" s="42"/>
      <c r="J225" s="47"/>
      <c r="K225"/>
      <c r="L225"/>
      <c r="N225"/>
      <c r="O225"/>
      <c r="P225"/>
      <c r="Q225"/>
      <c r="R225"/>
      <c r="S225"/>
      <c r="T225"/>
    </row>
    <row r="226" spans="1:20" s="46" customFormat="1" ht="12.75" customHeight="1">
      <c r="A226" s="189" t="s">
        <v>506</v>
      </c>
      <c r="B226" s="57"/>
      <c r="C226" s="57"/>
      <c r="D226" s="57"/>
      <c r="E226" s="57"/>
      <c r="F226" s="57"/>
      <c r="G226" s="59"/>
      <c r="H226" s="42"/>
      <c r="J226" s="47"/>
      <c r="K226"/>
      <c r="L226"/>
      <c r="N226"/>
      <c r="O226"/>
      <c r="P226"/>
      <c r="Q226"/>
      <c r="R226"/>
      <c r="S226"/>
      <c r="T226"/>
    </row>
    <row r="227" spans="1:20" s="46" customFormat="1" ht="12.75" customHeight="1">
      <c r="A227" s="48" t="s">
        <v>35</v>
      </c>
      <c r="B227" s="45"/>
      <c r="C227" s="45"/>
      <c r="D227" s="45"/>
      <c r="E227" s="45"/>
      <c r="F227" s="45"/>
      <c r="G227" s="49"/>
      <c r="H227" s="42"/>
      <c r="J227" s="47"/>
      <c r="K227"/>
      <c r="L227"/>
      <c r="N227"/>
      <c r="O227"/>
      <c r="P227"/>
      <c r="Q227"/>
      <c r="R227"/>
      <c r="S227"/>
      <c r="T227"/>
    </row>
    <row r="228" spans="1:20" s="50" customFormat="1" ht="12.75" customHeight="1">
      <c r="A228" s="56"/>
      <c r="B228" s="51"/>
      <c r="C228" s="51"/>
      <c r="D228" s="51"/>
      <c r="E228" s="51"/>
      <c r="F228" s="51"/>
      <c r="G228" s="52"/>
      <c r="H228" s="21"/>
      <c r="J228" s="53"/>
      <c r="K228"/>
      <c r="L228"/>
      <c r="N228"/>
      <c r="O228"/>
      <c r="P228"/>
      <c r="Q228"/>
      <c r="R228"/>
      <c r="S228"/>
      <c r="T228"/>
    </row>
    <row r="229" spans="1:20">
      <c r="G229" s="35"/>
      <c r="H229" s="21"/>
    </row>
    <row r="230" spans="1:20">
      <c r="G230" s="35"/>
      <c r="H230" s="21"/>
    </row>
    <row r="231" spans="1:20">
      <c r="G231" s="35"/>
      <c r="H231" s="21"/>
    </row>
    <row r="232" spans="1:20">
      <c r="G232" s="35"/>
      <c r="H232" s="27"/>
    </row>
    <row r="233" spans="1:20">
      <c r="G233" s="35"/>
      <c r="H233" s="27"/>
    </row>
    <row r="234" spans="1:20">
      <c r="G234" s="35"/>
      <c r="H234" s="27"/>
    </row>
    <row r="235" spans="1:20">
      <c r="B235" s="4"/>
      <c r="C235" s="4"/>
      <c r="D235" s="4"/>
      <c r="E235" s="4"/>
      <c r="F235" s="4"/>
      <c r="G235" s="35"/>
      <c r="H235" s="27"/>
      <c r="I235" s="4"/>
      <c r="J235" s="4"/>
      <c r="K235" s="4"/>
      <c r="L235" s="4"/>
    </row>
    <row r="236" spans="1:20">
      <c r="B236" s="4"/>
      <c r="C236" s="4"/>
      <c r="D236" s="4"/>
      <c r="E236" s="4"/>
      <c r="F236" s="4"/>
      <c r="G236" s="35"/>
      <c r="H236" s="27"/>
      <c r="I236" s="4"/>
      <c r="J236" s="4"/>
      <c r="K236" s="4"/>
      <c r="L236" s="4"/>
    </row>
    <row r="237" spans="1:20">
      <c r="B237" s="4"/>
      <c r="C237" s="4"/>
      <c r="D237" s="4"/>
      <c r="E237" s="4"/>
      <c r="F237" s="4"/>
      <c r="G237" s="35"/>
      <c r="H237" s="27"/>
      <c r="I237" s="4"/>
      <c r="J237" s="4"/>
      <c r="K237" s="4"/>
      <c r="L237" s="4"/>
    </row>
    <row r="238" spans="1:20">
      <c r="B238" s="4"/>
      <c r="C238" s="4"/>
      <c r="D238" s="4"/>
      <c r="E238" s="4"/>
      <c r="F238" s="4"/>
      <c r="G238" s="35"/>
      <c r="H238" s="27"/>
      <c r="I238" s="4"/>
      <c r="J238" s="4"/>
      <c r="K238" s="4"/>
      <c r="L238" s="4"/>
    </row>
    <row r="239" spans="1:20">
      <c r="B239" s="4"/>
      <c r="C239" s="4"/>
      <c r="D239" s="4"/>
      <c r="E239" s="4"/>
      <c r="F239" s="4"/>
      <c r="G239" s="35"/>
      <c r="H239" s="27"/>
      <c r="I239" s="4"/>
      <c r="J239" s="4"/>
      <c r="K239" s="4"/>
      <c r="L239" s="4"/>
    </row>
    <row r="240" spans="1:20">
      <c r="B240" s="4"/>
      <c r="C240" s="4"/>
      <c r="D240" s="4"/>
      <c r="E240" s="4"/>
      <c r="F240" s="4"/>
      <c r="G240" s="35"/>
      <c r="H240" s="27"/>
      <c r="I240" s="4"/>
      <c r="J240" s="4"/>
      <c r="K240" s="4"/>
      <c r="L240" s="4"/>
    </row>
    <row r="241" spans="2:12">
      <c r="B241" s="4"/>
      <c r="C241" s="4"/>
      <c r="D241" s="4"/>
      <c r="E241" s="4"/>
      <c r="F241" s="4"/>
      <c r="G241" s="35"/>
      <c r="H241" s="27"/>
      <c r="I241" s="4"/>
      <c r="J241" s="4"/>
      <c r="K241" s="4"/>
      <c r="L241" s="4"/>
    </row>
    <row r="242" spans="2:12">
      <c r="B242" s="4"/>
      <c r="C242" s="4"/>
      <c r="D242" s="4"/>
      <c r="E242" s="4"/>
      <c r="F242" s="4"/>
      <c r="G242" s="35"/>
      <c r="H242" s="27"/>
      <c r="I242" s="4"/>
      <c r="J242" s="4"/>
      <c r="K242" s="4"/>
      <c r="L242" s="4"/>
    </row>
    <row r="243" spans="2:12">
      <c r="B243" s="4"/>
      <c r="C243" s="4"/>
      <c r="D243" s="4"/>
      <c r="E243" s="4"/>
      <c r="F243" s="4"/>
      <c r="G243" s="35"/>
      <c r="H243" s="27"/>
      <c r="I243" s="4"/>
      <c r="J243" s="4"/>
      <c r="K243" s="4"/>
      <c r="L243" s="4"/>
    </row>
    <row r="244" spans="2:12">
      <c r="B244" s="4"/>
      <c r="C244" s="4"/>
      <c r="D244" s="4"/>
      <c r="E244" s="4"/>
      <c r="F244" s="4"/>
      <c r="G244" s="35"/>
      <c r="H244" s="27"/>
      <c r="I244" s="4"/>
      <c r="J244" s="4"/>
      <c r="K244" s="4"/>
      <c r="L244" s="4"/>
    </row>
    <row r="245" spans="2:12">
      <c r="B245" s="4"/>
      <c r="C245" s="4"/>
      <c r="D245" s="4"/>
      <c r="E245" s="4"/>
      <c r="F245" s="4"/>
      <c r="G245" s="35"/>
      <c r="H245" s="27"/>
      <c r="I245" s="4"/>
      <c r="J245" s="4"/>
      <c r="K245" s="4"/>
      <c r="L245" s="4"/>
    </row>
    <row r="246" spans="2:12">
      <c r="B246" s="4"/>
      <c r="C246" s="4"/>
      <c r="D246" s="4"/>
      <c r="E246" s="4"/>
      <c r="F246" s="4"/>
      <c r="G246" s="35"/>
      <c r="H246" s="27"/>
      <c r="I246" s="4"/>
      <c r="J246" s="4"/>
      <c r="K246" s="4"/>
      <c r="L246" s="4"/>
    </row>
    <row r="247" spans="2:12">
      <c r="B247" s="4"/>
      <c r="C247" s="4"/>
      <c r="D247" s="4"/>
      <c r="E247" s="4"/>
      <c r="F247" s="4"/>
      <c r="G247" s="35"/>
      <c r="H247" s="27"/>
      <c r="I247" s="4"/>
      <c r="J247" s="4"/>
      <c r="K247" s="4"/>
      <c r="L247" s="4"/>
    </row>
    <row r="248" spans="2:12">
      <c r="B248" s="4"/>
      <c r="C248" s="4"/>
      <c r="D248" s="4"/>
      <c r="E248" s="4"/>
      <c r="F248" s="4"/>
      <c r="G248" s="35"/>
      <c r="H248" s="27"/>
      <c r="I248" s="4"/>
      <c r="J248" s="4"/>
      <c r="K248" s="4"/>
      <c r="L248" s="4"/>
    </row>
    <row r="249" spans="2:12">
      <c r="B249" s="4"/>
      <c r="C249" s="4"/>
      <c r="D249" s="4"/>
      <c r="E249" s="4"/>
      <c r="F249" s="4"/>
      <c r="G249" s="35"/>
      <c r="H249" s="27"/>
      <c r="I249" s="4"/>
      <c r="J249" s="4"/>
      <c r="K249" s="4"/>
      <c r="L249" s="4"/>
    </row>
    <row r="250" spans="2:12">
      <c r="B250" s="4"/>
      <c r="C250" s="4"/>
      <c r="D250" s="4"/>
      <c r="E250" s="4"/>
      <c r="F250" s="4"/>
      <c r="G250" s="35"/>
      <c r="H250" s="27"/>
      <c r="I250" s="4"/>
      <c r="J250" s="4"/>
      <c r="K250" s="4"/>
      <c r="L250" s="4"/>
    </row>
    <row r="251" spans="2:12">
      <c r="B251" s="4"/>
      <c r="C251" s="4"/>
      <c r="D251" s="4"/>
      <c r="E251" s="4"/>
      <c r="F251" s="4"/>
      <c r="G251" s="35"/>
      <c r="H251" s="27"/>
      <c r="I251" s="4"/>
      <c r="J251" s="4"/>
      <c r="K251" s="4"/>
      <c r="L251" s="4"/>
    </row>
    <row r="252" spans="2:12">
      <c r="B252" s="4"/>
      <c r="C252" s="4"/>
      <c r="D252" s="4"/>
      <c r="E252" s="4"/>
      <c r="F252" s="4"/>
      <c r="G252" s="35"/>
      <c r="H252" s="27"/>
      <c r="I252" s="4"/>
      <c r="J252" s="4"/>
      <c r="K252" s="4"/>
      <c r="L252" s="4"/>
    </row>
    <row r="253" spans="2:12">
      <c r="B253" s="4"/>
      <c r="C253" s="4"/>
      <c r="D253" s="4"/>
      <c r="E253" s="4"/>
      <c r="F253" s="4"/>
      <c r="G253" s="35"/>
      <c r="H253" s="27"/>
      <c r="I253" s="4"/>
      <c r="J253" s="4"/>
      <c r="K253" s="4"/>
      <c r="L253" s="4"/>
    </row>
    <row r="254" spans="2:12">
      <c r="B254" s="4"/>
      <c r="C254" s="4"/>
      <c r="D254" s="4"/>
      <c r="E254" s="4"/>
      <c r="F254" s="4"/>
      <c r="G254" s="35"/>
      <c r="H254" s="27"/>
      <c r="I254" s="4"/>
      <c r="J254" s="4"/>
      <c r="K254" s="4"/>
      <c r="L254" s="4"/>
    </row>
    <row r="255" spans="2:12">
      <c r="B255" s="4"/>
      <c r="C255" s="4"/>
      <c r="D255" s="4"/>
      <c r="E255" s="4"/>
      <c r="F255" s="4"/>
      <c r="G255" s="35"/>
      <c r="H255" s="27"/>
      <c r="I255" s="4"/>
      <c r="J255" s="4"/>
      <c r="K255" s="4"/>
      <c r="L255" s="4"/>
    </row>
    <row r="256" spans="2:12">
      <c r="B256" s="4"/>
      <c r="C256" s="4"/>
      <c r="D256" s="4"/>
      <c r="E256" s="4"/>
      <c r="F256" s="4"/>
      <c r="G256" s="35"/>
      <c r="H256" s="27"/>
      <c r="I256" s="4"/>
      <c r="J256" s="4"/>
      <c r="K256" s="4"/>
      <c r="L256" s="4"/>
    </row>
    <row r="257" spans="2:12">
      <c r="B257" s="4"/>
      <c r="C257" s="4"/>
      <c r="D257" s="4"/>
      <c r="E257" s="4"/>
      <c r="F257" s="4"/>
      <c r="G257" s="35"/>
      <c r="H257" s="27"/>
      <c r="I257" s="4"/>
      <c r="J257" s="4"/>
      <c r="K257" s="4"/>
      <c r="L257" s="4"/>
    </row>
    <row r="258" spans="2:12">
      <c r="B258" s="4"/>
      <c r="C258" s="4"/>
      <c r="D258" s="4"/>
      <c r="E258" s="4"/>
      <c r="F258" s="4"/>
      <c r="G258" s="35"/>
      <c r="H258" s="27"/>
      <c r="I258" s="4"/>
      <c r="J258" s="4"/>
      <c r="K258" s="4"/>
      <c r="L258" s="4"/>
    </row>
    <row r="259" spans="2:12">
      <c r="B259" s="4"/>
      <c r="C259" s="4"/>
      <c r="D259" s="4"/>
      <c r="E259" s="4"/>
      <c r="F259" s="4"/>
      <c r="G259" s="35"/>
      <c r="H259" s="27"/>
      <c r="I259" s="4"/>
      <c r="J259" s="4"/>
      <c r="K259" s="4"/>
      <c r="L259" s="4"/>
    </row>
    <row r="260" spans="2:12">
      <c r="B260" s="4"/>
      <c r="C260" s="4"/>
      <c r="D260" s="4"/>
      <c r="E260" s="4"/>
      <c r="F260" s="4"/>
      <c r="G260" s="35"/>
      <c r="H260" s="27"/>
      <c r="I260" s="4"/>
      <c r="J260" s="4"/>
      <c r="K260" s="4"/>
      <c r="L260" s="4"/>
    </row>
    <row r="261" spans="2:12">
      <c r="B261" s="4"/>
      <c r="C261" s="4"/>
      <c r="D261" s="4"/>
      <c r="E261" s="4"/>
      <c r="F261" s="4"/>
      <c r="G261" s="35"/>
      <c r="H261" s="27"/>
      <c r="I261" s="4"/>
      <c r="J261" s="4"/>
      <c r="K261" s="4"/>
      <c r="L261" s="4"/>
    </row>
    <row r="262" spans="2:12">
      <c r="B262" s="4"/>
      <c r="C262" s="4"/>
      <c r="D262" s="4"/>
      <c r="E262" s="4"/>
      <c r="F262" s="4"/>
      <c r="G262" s="35"/>
      <c r="H262" s="27"/>
      <c r="I262" s="4"/>
      <c r="J262" s="4"/>
      <c r="K262" s="4"/>
      <c r="L262" s="4"/>
    </row>
    <row r="263" spans="2:12">
      <c r="B263" s="4"/>
      <c r="C263" s="4"/>
      <c r="D263" s="4"/>
      <c r="E263" s="4"/>
      <c r="F263" s="4"/>
      <c r="G263" s="35"/>
      <c r="H263" s="27"/>
      <c r="I263" s="4"/>
      <c r="J263" s="4"/>
      <c r="K263" s="4"/>
      <c r="L263" s="4"/>
    </row>
    <row r="264" spans="2:12">
      <c r="B264" s="4"/>
      <c r="C264" s="4"/>
      <c r="D264" s="4"/>
      <c r="E264" s="4"/>
      <c r="F264" s="4"/>
      <c r="G264" s="35"/>
      <c r="H264" s="27"/>
      <c r="I264" s="4"/>
      <c r="J264" s="4"/>
      <c r="K264" s="4"/>
      <c r="L264" s="4"/>
    </row>
    <row r="265" spans="2:12">
      <c r="B265" s="4"/>
      <c r="C265" s="4"/>
      <c r="D265" s="4"/>
      <c r="E265" s="4"/>
      <c r="F265" s="4"/>
      <c r="G265" s="35"/>
      <c r="H265" s="27"/>
      <c r="I265" s="4"/>
      <c r="J265" s="4"/>
      <c r="K265" s="4"/>
      <c r="L265" s="4"/>
    </row>
    <row r="266" spans="2:12">
      <c r="B266" s="4"/>
      <c r="C266" s="4"/>
      <c r="D266" s="4"/>
      <c r="E266" s="4"/>
      <c r="F266" s="4"/>
      <c r="G266" s="35"/>
      <c r="H266" s="27"/>
      <c r="I266" s="4"/>
      <c r="J266" s="4"/>
      <c r="K266" s="4"/>
      <c r="L266" s="4"/>
    </row>
    <row r="267" spans="2:12">
      <c r="B267" s="4"/>
      <c r="C267" s="4"/>
      <c r="D267" s="4"/>
      <c r="E267" s="4"/>
      <c r="F267" s="4"/>
      <c r="G267" s="35"/>
      <c r="H267" s="27"/>
      <c r="I267" s="4"/>
      <c r="J267" s="4"/>
      <c r="K267" s="4"/>
      <c r="L267" s="4"/>
    </row>
    <row r="268" spans="2:12">
      <c r="B268" s="4"/>
      <c r="C268" s="4"/>
      <c r="D268" s="4"/>
      <c r="E268" s="4"/>
      <c r="F268" s="4"/>
      <c r="G268" s="35"/>
      <c r="H268" s="27"/>
      <c r="I268" s="4"/>
      <c r="J268" s="4"/>
      <c r="K268" s="4"/>
      <c r="L268" s="4"/>
    </row>
    <row r="269" spans="2:12">
      <c r="B269" s="4"/>
      <c r="C269" s="4"/>
      <c r="D269" s="4"/>
      <c r="E269" s="4"/>
      <c r="F269" s="4"/>
      <c r="G269" s="35"/>
      <c r="H269" s="27"/>
      <c r="I269" s="4"/>
      <c r="J269" s="4"/>
      <c r="K269" s="4"/>
      <c r="L269" s="4"/>
    </row>
    <row r="270" spans="2:12">
      <c r="B270" s="4"/>
      <c r="C270" s="4"/>
      <c r="D270" s="4"/>
      <c r="E270" s="4"/>
      <c r="F270" s="4"/>
      <c r="G270" s="35"/>
      <c r="H270" s="27"/>
      <c r="I270" s="4"/>
      <c r="J270" s="4"/>
      <c r="K270" s="4"/>
      <c r="L270" s="4"/>
    </row>
    <row r="271" spans="2:12">
      <c r="B271" s="4"/>
      <c r="C271" s="4"/>
      <c r="D271" s="4"/>
      <c r="E271" s="4"/>
      <c r="F271" s="4"/>
      <c r="G271" s="35"/>
      <c r="H271" s="27"/>
      <c r="I271" s="4"/>
      <c r="J271" s="4"/>
      <c r="K271" s="4"/>
      <c r="L271" s="4"/>
    </row>
    <row r="272" spans="2:12">
      <c r="B272" s="4"/>
      <c r="C272" s="4"/>
      <c r="D272" s="4"/>
      <c r="E272" s="4"/>
      <c r="F272" s="4"/>
      <c r="G272" s="35"/>
      <c r="H272" s="27"/>
      <c r="I272" s="4"/>
      <c r="J272" s="4"/>
      <c r="K272" s="4"/>
      <c r="L272" s="4"/>
    </row>
    <row r="273" spans="2:12">
      <c r="B273" s="4"/>
      <c r="C273" s="4"/>
      <c r="D273" s="4"/>
      <c r="E273" s="4"/>
      <c r="F273" s="4"/>
      <c r="G273" s="35"/>
      <c r="H273" s="27"/>
      <c r="I273" s="4"/>
      <c r="J273" s="4"/>
      <c r="K273" s="4"/>
      <c r="L273" s="4"/>
    </row>
    <row r="274" spans="2:12">
      <c r="B274" s="4"/>
      <c r="C274" s="4"/>
      <c r="D274" s="4"/>
      <c r="E274" s="4"/>
      <c r="F274" s="4"/>
      <c r="G274" s="35"/>
      <c r="H274" s="27"/>
      <c r="I274" s="4"/>
      <c r="J274" s="4"/>
      <c r="K274" s="4"/>
      <c r="L274" s="4"/>
    </row>
    <row r="275" spans="2:12">
      <c r="B275" s="4"/>
      <c r="C275" s="4"/>
      <c r="D275" s="4"/>
      <c r="E275" s="4"/>
      <c r="F275" s="4"/>
      <c r="G275" s="35"/>
      <c r="H275" s="27"/>
      <c r="I275" s="4"/>
      <c r="J275" s="4"/>
      <c r="K275" s="4"/>
      <c r="L275" s="4"/>
    </row>
    <row r="276" spans="2:12">
      <c r="B276" s="4"/>
      <c r="C276" s="4"/>
      <c r="D276" s="4"/>
      <c r="E276" s="4"/>
      <c r="F276" s="4"/>
      <c r="G276" s="35"/>
      <c r="H276" s="27"/>
      <c r="I276" s="4"/>
      <c r="J276" s="4"/>
      <c r="K276" s="4"/>
      <c r="L276" s="4"/>
    </row>
    <row r="277" spans="2:12">
      <c r="B277" s="4"/>
      <c r="C277" s="4"/>
      <c r="D277" s="4"/>
      <c r="E277" s="4"/>
      <c r="F277" s="4"/>
      <c r="G277" s="35"/>
      <c r="H277" s="27"/>
      <c r="I277" s="4"/>
      <c r="J277" s="4"/>
      <c r="K277" s="4"/>
      <c r="L277" s="4"/>
    </row>
    <row r="278" spans="2:12">
      <c r="B278" s="4"/>
      <c r="C278" s="4"/>
      <c r="D278" s="4"/>
      <c r="E278" s="4"/>
      <c r="F278" s="4"/>
      <c r="G278" s="35"/>
      <c r="H278" s="27"/>
      <c r="I278" s="4"/>
      <c r="J278" s="4"/>
      <c r="K278" s="4"/>
      <c r="L278" s="4"/>
    </row>
    <row r="279" spans="2:12">
      <c r="B279" s="4"/>
      <c r="C279" s="4"/>
      <c r="D279" s="4"/>
      <c r="E279" s="4"/>
      <c r="F279" s="4"/>
      <c r="G279" s="35"/>
      <c r="H279" s="27"/>
      <c r="I279" s="4"/>
      <c r="J279" s="4"/>
      <c r="K279" s="4"/>
      <c r="L279" s="4"/>
    </row>
    <row r="280" spans="2:12">
      <c r="B280" s="4"/>
      <c r="C280" s="4"/>
      <c r="D280" s="4"/>
      <c r="E280" s="4"/>
      <c r="F280" s="4"/>
      <c r="G280" s="35"/>
      <c r="H280" s="27"/>
      <c r="I280" s="4"/>
      <c r="J280" s="4"/>
      <c r="K280" s="4"/>
      <c r="L280" s="4"/>
    </row>
    <row r="281" spans="2:12">
      <c r="B281" s="4"/>
      <c r="C281" s="4"/>
      <c r="D281" s="4"/>
      <c r="E281" s="4"/>
      <c r="F281" s="4"/>
      <c r="G281" s="35"/>
      <c r="H281" s="27"/>
      <c r="I281" s="4"/>
      <c r="J281" s="4"/>
      <c r="K281" s="4"/>
      <c r="L281" s="4"/>
    </row>
    <row r="282" spans="2:12">
      <c r="B282" s="4"/>
      <c r="C282" s="4"/>
      <c r="D282" s="4"/>
      <c r="E282" s="4"/>
      <c r="F282" s="4"/>
      <c r="G282" s="35"/>
      <c r="H282" s="27"/>
      <c r="I282" s="4"/>
      <c r="J282" s="4"/>
      <c r="K282" s="4"/>
      <c r="L282" s="4"/>
    </row>
    <row r="283" spans="2:12">
      <c r="B283" s="4"/>
      <c r="C283" s="4"/>
      <c r="D283" s="4"/>
      <c r="E283" s="4"/>
      <c r="F283" s="4"/>
      <c r="G283" s="35"/>
      <c r="H283" s="27"/>
      <c r="I283" s="4"/>
      <c r="J283" s="4"/>
      <c r="K283" s="4"/>
      <c r="L283" s="4"/>
    </row>
    <row r="284" spans="2:12">
      <c r="B284" s="4"/>
      <c r="C284" s="4"/>
      <c r="D284" s="4"/>
      <c r="E284" s="4"/>
      <c r="F284" s="4"/>
      <c r="G284" s="35"/>
      <c r="H284" s="27"/>
      <c r="I284" s="4"/>
      <c r="J284" s="4"/>
      <c r="K284" s="4"/>
      <c r="L284" s="4"/>
    </row>
    <row r="285" spans="2:12">
      <c r="B285" s="4"/>
      <c r="C285" s="4"/>
      <c r="D285" s="4"/>
      <c r="E285" s="4"/>
      <c r="F285" s="4"/>
      <c r="G285" s="35"/>
      <c r="H285" s="27"/>
      <c r="I285" s="4"/>
      <c r="J285" s="4"/>
      <c r="K285" s="4"/>
      <c r="L285" s="4"/>
    </row>
    <row r="286" spans="2:12">
      <c r="B286" s="4"/>
      <c r="C286" s="4"/>
      <c r="D286" s="4"/>
      <c r="E286" s="4"/>
      <c r="F286" s="4"/>
      <c r="G286" s="35"/>
      <c r="H286" s="27"/>
      <c r="I286" s="4"/>
      <c r="J286" s="4"/>
      <c r="K286" s="4"/>
      <c r="L286" s="4"/>
    </row>
    <row r="287" spans="2:12">
      <c r="B287" s="4"/>
      <c r="C287" s="4"/>
      <c r="D287" s="4"/>
      <c r="E287" s="4"/>
      <c r="F287" s="4"/>
      <c r="G287" s="35"/>
      <c r="H287" s="27"/>
      <c r="I287" s="4"/>
      <c r="J287" s="4"/>
      <c r="K287" s="4"/>
      <c r="L287" s="4"/>
    </row>
    <row r="288" spans="2:12">
      <c r="B288" s="4"/>
      <c r="C288" s="4"/>
      <c r="D288" s="4"/>
      <c r="E288" s="4"/>
      <c r="F288" s="4"/>
      <c r="G288" s="35"/>
      <c r="H288" s="27"/>
      <c r="I288" s="4"/>
      <c r="J288" s="4"/>
      <c r="K288" s="4"/>
      <c r="L288" s="4"/>
    </row>
    <row r="289" spans="2:12">
      <c r="B289" s="4"/>
      <c r="C289" s="4"/>
      <c r="D289" s="4"/>
      <c r="E289" s="4"/>
      <c r="F289" s="4"/>
      <c r="G289" s="35"/>
      <c r="H289" s="27"/>
      <c r="I289" s="4"/>
      <c r="J289" s="4"/>
      <c r="K289" s="4"/>
      <c r="L289" s="4"/>
    </row>
    <row r="290" spans="2:12">
      <c r="B290" s="4"/>
      <c r="C290" s="4"/>
      <c r="D290" s="4"/>
      <c r="E290" s="4"/>
      <c r="F290" s="4"/>
      <c r="G290" s="35"/>
      <c r="H290" s="27"/>
      <c r="I290" s="4"/>
      <c r="J290" s="4"/>
      <c r="K290" s="4"/>
      <c r="L290" s="4"/>
    </row>
    <row r="291" spans="2:12">
      <c r="B291" s="4"/>
      <c r="C291" s="4"/>
      <c r="D291" s="4"/>
      <c r="E291" s="4"/>
      <c r="F291" s="4"/>
      <c r="G291" s="35"/>
      <c r="H291" s="27"/>
      <c r="I291" s="4"/>
      <c r="J291" s="4"/>
      <c r="K291" s="4"/>
      <c r="L291" s="4"/>
    </row>
    <row r="292" spans="2:12">
      <c r="B292" s="4"/>
      <c r="C292" s="4"/>
      <c r="D292" s="4"/>
      <c r="E292" s="4"/>
      <c r="F292" s="4"/>
      <c r="G292" s="35"/>
      <c r="H292" s="27"/>
      <c r="I292" s="4"/>
      <c r="J292" s="4"/>
      <c r="K292" s="4"/>
      <c r="L292" s="4"/>
    </row>
    <row r="293" spans="2:12">
      <c r="B293" s="4"/>
      <c r="C293" s="4"/>
      <c r="D293" s="4"/>
      <c r="E293" s="4"/>
      <c r="F293" s="4"/>
      <c r="G293" s="35"/>
      <c r="H293" s="27"/>
      <c r="I293" s="4"/>
      <c r="J293" s="4"/>
      <c r="K293" s="4"/>
      <c r="L293" s="4"/>
    </row>
    <row r="294" spans="2:12">
      <c r="B294" s="4"/>
      <c r="C294" s="4"/>
      <c r="D294" s="4"/>
      <c r="E294" s="4"/>
      <c r="F294" s="4"/>
      <c r="G294" s="35"/>
      <c r="H294" s="27"/>
      <c r="I294" s="4"/>
      <c r="J294" s="4"/>
      <c r="K294" s="4"/>
      <c r="L294" s="4"/>
    </row>
    <row r="295" spans="2:12">
      <c r="B295" s="4"/>
      <c r="C295" s="4"/>
      <c r="D295" s="4"/>
      <c r="E295" s="4"/>
      <c r="F295" s="4"/>
      <c r="G295" s="35"/>
      <c r="H295" s="27"/>
      <c r="I295" s="4"/>
      <c r="J295" s="4"/>
      <c r="K295" s="4"/>
      <c r="L295" s="4"/>
    </row>
    <row r="296" spans="2:12">
      <c r="B296" s="4"/>
      <c r="C296" s="4"/>
      <c r="D296" s="4"/>
      <c r="E296" s="4"/>
      <c r="F296" s="4"/>
      <c r="G296" s="35"/>
      <c r="H296" s="27"/>
      <c r="I296" s="4"/>
      <c r="J296" s="4"/>
      <c r="K296" s="4"/>
      <c r="L296" s="4"/>
    </row>
    <row r="297" spans="2:12">
      <c r="B297" s="4"/>
      <c r="C297" s="4"/>
      <c r="D297" s="4"/>
      <c r="E297" s="4"/>
      <c r="F297" s="4"/>
      <c r="G297" s="35"/>
      <c r="H297" s="27"/>
      <c r="I297" s="4"/>
      <c r="J297" s="4"/>
      <c r="K297" s="4"/>
      <c r="L297" s="4"/>
    </row>
    <row r="298" spans="2:12">
      <c r="B298" s="4"/>
      <c r="C298" s="4"/>
      <c r="D298" s="4"/>
      <c r="E298" s="4"/>
      <c r="F298" s="4"/>
      <c r="G298" s="35"/>
      <c r="H298" s="27"/>
      <c r="I298" s="4"/>
      <c r="J298" s="4"/>
      <c r="K298" s="4"/>
      <c r="L298" s="4"/>
    </row>
    <row r="299" spans="2:12">
      <c r="B299" s="4"/>
      <c r="C299" s="4"/>
      <c r="D299" s="4"/>
      <c r="E299" s="4"/>
      <c r="F299" s="4"/>
      <c r="G299" s="35"/>
      <c r="H299" s="27"/>
      <c r="I299" s="4"/>
      <c r="J299" s="4"/>
      <c r="K299" s="4"/>
      <c r="L299" s="4"/>
    </row>
    <row r="300" spans="2:12">
      <c r="B300" s="4"/>
      <c r="C300" s="4"/>
      <c r="D300" s="4"/>
      <c r="E300" s="4"/>
      <c r="F300" s="4"/>
      <c r="G300" s="35"/>
      <c r="H300" s="27"/>
      <c r="I300" s="4"/>
      <c r="J300" s="4"/>
      <c r="K300" s="4"/>
      <c r="L300" s="4"/>
    </row>
    <row r="301" spans="2:12">
      <c r="B301" s="4"/>
      <c r="C301" s="4"/>
      <c r="D301" s="4"/>
      <c r="E301" s="4"/>
      <c r="F301" s="4"/>
      <c r="G301" s="35"/>
      <c r="H301" s="27"/>
      <c r="I301" s="4"/>
      <c r="J301" s="4"/>
      <c r="K301" s="4"/>
      <c r="L301" s="4"/>
    </row>
    <row r="302" spans="2:12">
      <c r="B302" s="4"/>
      <c r="C302" s="4"/>
      <c r="D302" s="4"/>
      <c r="E302" s="4"/>
      <c r="F302" s="4"/>
      <c r="G302" s="35"/>
      <c r="H302" s="27"/>
      <c r="I302" s="4"/>
      <c r="J302" s="4"/>
      <c r="K302" s="4"/>
      <c r="L302" s="4"/>
    </row>
    <row r="303" spans="2:12">
      <c r="B303" s="4"/>
      <c r="C303" s="4"/>
      <c r="D303" s="4"/>
      <c r="E303" s="4"/>
      <c r="F303" s="4"/>
      <c r="G303" s="35"/>
      <c r="H303" s="27"/>
      <c r="I303" s="4"/>
      <c r="J303" s="4"/>
      <c r="K303" s="4"/>
      <c r="L303" s="4"/>
    </row>
    <row r="304" spans="2:12">
      <c r="B304" s="4"/>
      <c r="C304" s="4"/>
      <c r="D304" s="4"/>
      <c r="E304" s="4"/>
      <c r="F304" s="4"/>
      <c r="G304" s="35"/>
      <c r="H304" s="27"/>
      <c r="I304" s="4"/>
      <c r="J304" s="4"/>
      <c r="K304" s="4"/>
      <c r="L304" s="4"/>
    </row>
    <row r="305" spans="2:12">
      <c r="B305" s="4"/>
      <c r="C305" s="4"/>
      <c r="D305" s="4"/>
      <c r="E305" s="4"/>
      <c r="F305" s="4"/>
      <c r="G305" s="35"/>
      <c r="H305" s="27"/>
      <c r="I305" s="4"/>
      <c r="J305" s="4"/>
      <c r="K305" s="4"/>
      <c r="L305" s="4"/>
    </row>
    <row r="306" spans="2:12">
      <c r="B306" s="4"/>
      <c r="C306" s="4"/>
      <c r="D306" s="4"/>
      <c r="E306" s="4"/>
      <c r="F306" s="4"/>
      <c r="G306" s="35"/>
      <c r="H306" s="27"/>
      <c r="I306" s="4"/>
      <c r="J306" s="4"/>
      <c r="K306" s="4"/>
      <c r="L306" s="4"/>
    </row>
    <row r="307" spans="2:12">
      <c r="B307" s="4"/>
      <c r="C307" s="4"/>
      <c r="D307" s="4"/>
      <c r="E307" s="4"/>
      <c r="F307" s="4"/>
      <c r="G307" s="35"/>
      <c r="H307" s="27"/>
      <c r="I307" s="4"/>
      <c r="J307" s="4"/>
      <c r="K307" s="4"/>
      <c r="L307" s="4"/>
    </row>
    <row r="308" spans="2:12">
      <c r="B308" s="4"/>
      <c r="C308" s="4"/>
      <c r="D308" s="4"/>
      <c r="E308" s="4"/>
      <c r="F308" s="4"/>
      <c r="G308" s="35"/>
      <c r="H308" s="27"/>
      <c r="I308" s="4"/>
      <c r="J308" s="4"/>
      <c r="K308" s="4"/>
      <c r="L308" s="4"/>
    </row>
    <row r="309" spans="2:12">
      <c r="B309" s="4"/>
      <c r="C309" s="4"/>
      <c r="D309" s="4"/>
      <c r="E309" s="4"/>
      <c r="F309" s="4"/>
      <c r="G309" s="35"/>
      <c r="H309" s="27"/>
      <c r="I309" s="4"/>
      <c r="J309" s="4"/>
      <c r="K309" s="4"/>
      <c r="L309" s="4"/>
    </row>
    <row r="310" spans="2:12">
      <c r="B310" s="4"/>
      <c r="C310" s="4"/>
      <c r="D310" s="4"/>
      <c r="E310" s="4"/>
      <c r="F310" s="4"/>
      <c r="G310" s="35"/>
      <c r="H310" s="27"/>
      <c r="I310" s="4"/>
      <c r="J310" s="4"/>
      <c r="K310" s="4"/>
      <c r="L310" s="4"/>
    </row>
    <row r="311" spans="2:12">
      <c r="B311" s="4"/>
      <c r="C311" s="4"/>
      <c r="D311" s="4"/>
      <c r="E311" s="4"/>
      <c r="F311" s="4"/>
      <c r="G311" s="35"/>
      <c r="H311" s="27"/>
      <c r="I311" s="4"/>
      <c r="J311" s="4"/>
      <c r="K311" s="4"/>
      <c r="L311" s="4"/>
    </row>
    <row r="312" spans="2:12">
      <c r="B312" s="4"/>
      <c r="C312" s="4"/>
      <c r="D312" s="4"/>
      <c r="E312" s="4"/>
      <c r="F312" s="4"/>
      <c r="G312" s="35"/>
      <c r="H312" s="27"/>
      <c r="I312" s="4"/>
      <c r="J312" s="4"/>
      <c r="K312" s="4"/>
      <c r="L312" s="4"/>
    </row>
    <row r="313" spans="2:12">
      <c r="B313" s="4"/>
      <c r="C313" s="4"/>
      <c r="D313" s="4"/>
      <c r="E313" s="4"/>
      <c r="F313" s="4"/>
      <c r="G313" s="35"/>
      <c r="H313" s="27"/>
      <c r="I313" s="4"/>
      <c r="J313" s="4"/>
      <c r="K313" s="4"/>
      <c r="L313" s="4"/>
    </row>
    <row r="314" spans="2:12">
      <c r="B314" s="4"/>
      <c r="C314" s="4"/>
      <c r="D314" s="4"/>
      <c r="E314" s="4"/>
      <c r="F314" s="4"/>
      <c r="G314" s="35"/>
      <c r="H314" s="27"/>
      <c r="I314" s="4"/>
      <c r="J314" s="4"/>
      <c r="K314" s="4"/>
      <c r="L314" s="4"/>
    </row>
    <row r="315" spans="2:12">
      <c r="B315" s="4"/>
      <c r="C315" s="4"/>
      <c r="D315" s="4"/>
      <c r="E315" s="4"/>
      <c r="F315" s="4"/>
      <c r="G315" s="35"/>
      <c r="H315" s="27"/>
      <c r="I315" s="4"/>
      <c r="J315" s="4"/>
      <c r="K315" s="4"/>
      <c r="L315" s="4"/>
    </row>
    <row r="316" spans="2:12">
      <c r="B316" s="4"/>
      <c r="C316" s="4"/>
      <c r="D316" s="4"/>
      <c r="E316" s="4"/>
      <c r="F316" s="4"/>
      <c r="G316" s="35"/>
      <c r="H316" s="27"/>
      <c r="I316" s="4"/>
      <c r="J316" s="4"/>
      <c r="K316" s="4"/>
      <c r="L316" s="4"/>
    </row>
    <row r="317" spans="2:12">
      <c r="B317" s="4"/>
      <c r="C317" s="4"/>
      <c r="D317" s="4"/>
      <c r="E317" s="4"/>
      <c r="F317" s="4"/>
      <c r="G317" s="35"/>
      <c r="H317" s="27"/>
      <c r="I317" s="4"/>
      <c r="J317" s="4"/>
      <c r="K317" s="4"/>
      <c r="L317" s="4"/>
    </row>
    <row r="318" spans="2:12">
      <c r="B318" s="4"/>
      <c r="C318" s="4"/>
      <c r="D318" s="4"/>
      <c r="E318" s="4"/>
      <c r="F318" s="4"/>
      <c r="G318" s="35"/>
      <c r="H318" s="27"/>
      <c r="I318" s="4"/>
      <c r="J318" s="4"/>
      <c r="K318" s="4"/>
      <c r="L318" s="4"/>
    </row>
    <row r="319" spans="2:12">
      <c r="B319" s="4"/>
      <c r="C319" s="4"/>
      <c r="D319" s="4"/>
      <c r="E319" s="4"/>
      <c r="F319" s="4"/>
      <c r="G319" s="35"/>
      <c r="H319" s="27"/>
      <c r="I319" s="4"/>
      <c r="J319" s="4"/>
      <c r="K319" s="4"/>
      <c r="L319" s="4"/>
    </row>
    <row r="320" spans="2:12">
      <c r="B320" s="4"/>
      <c r="C320" s="4"/>
      <c r="D320" s="4"/>
      <c r="E320" s="4"/>
      <c r="F320" s="4"/>
      <c r="G320" s="35"/>
      <c r="H320" s="27"/>
      <c r="I320" s="4"/>
      <c r="J320" s="4"/>
      <c r="K320" s="4"/>
      <c r="L320" s="4"/>
    </row>
    <row r="321" spans="2:12">
      <c r="B321" s="4"/>
      <c r="C321" s="4"/>
      <c r="D321" s="4"/>
      <c r="E321" s="4"/>
      <c r="F321" s="4"/>
      <c r="G321" s="35"/>
      <c r="H321" s="27"/>
      <c r="I321" s="4"/>
      <c r="J321" s="4"/>
      <c r="K321" s="4"/>
      <c r="L321" s="4"/>
    </row>
    <row r="322" spans="2:12">
      <c r="B322" s="4"/>
      <c r="C322" s="4"/>
      <c r="D322" s="4"/>
      <c r="E322" s="4"/>
      <c r="F322" s="4"/>
      <c r="G322" s="35"/>
      <c r="H322" s="27"/>
      <c r="I322" s="4"/>
      <c r="J322" s="4"/>
      <c r="K322" s="4"/>
      <c r="L322" s="4"/>
    </row>
    <row r="323" spans="2:12">
      <c r="B323" s="4"/>
      <c r="C323" s="4"/>
      <c r="D323" s="4"/>
      <c r="E323" s="4"/>
      <c r="F323" s="4"/>
      <c r="G323" s="35"/>
      <c r="H323" s="27"/>
      <c r="I323" s="4"/>
      <c r="J323" s="4"/>
      <c r="K323" s="4"/>
      <c r="L323" s="4"/>
    </row>
    <row r="324" spans="2:12">
      <c r="B324" s="4"/>
      <c r="C324" s="4"/>
      <c r="D324" s="4"/>
      <c r="E324" s="4"/>
      <c r="F324" s="4"/>
      <c r="G324" s="35"/>
      <c r="H324" s="27"/>
      <c r="I324" s="4"/>
      <c r="J324" s="4"/>
      <c r="K324" s="4"/>
      <c r="L324" s="4"/>
    </row>
    <row r="325" spans="2:12">
      <c r="B325" s="4"/>
      <c r="C325" s="4"/>
      <c r="D325" s="4"/>
      <c r="E325" s="4"/>
      <c r="F325" s="4"/>
      <c r="G325" s="35"/>
      <c r="H325" s="27"/>
      <c r="I325" s="4"/>
      <c r="J325" s="4"/>
      <c r="K325" s="4"/>
      <c r="L325" s="4"/>
    </row>
    <row r="326" spans="2:12">
      <c r="B326" s="4"/>
      <c r="C326" s="4"/>
      <c r="D326" s="4"/>
      <c r="E326" s="4"/>
      <c r="F326" s="4"/>
      <c r="G326" s="35"/>
      <c r="H326" s="27"/>
      <c r="I326" s="4"/>
      <c r="J326" s="4"/>
      <c r="K326" s="4"/>
      <c r="L326" s="4"/>
    </row>
    <row r="327" spans="2:12">
      <c r="B327" s="4"/>
      <c r="C327" s="4"/>
      <c r="D327" s="4"/>
      <c r="E327" s="4"/>
      <c r="F327" s="4"/>
      <c r="G327" s="35"/>
      <c r="H327" s="27"/>
      <c r="I327" s="4"/>
      <c r="J327" s="4"/>
      <c r="K327" s="4"/>
      <c r="L327" s="4"/>
    </row>
    <row r="328" spans="2:12">
      <c r="B328" s="4"/>
      <c r="C328" s="4"/>
      <c r="D328" s="4"/>
      <c r="E328" s="4"/>
      <c r="F328" s="4"/>
      <c r="G328" s="35"/>
      <c r="H328" s="27"/>
      <c r="I328" s="4"/>
      <c r="J328" s="4"/>
      <c r="K328" s="4"/>
      <c r="L328" s="4"/>
    </row>
    <row r="329" spans="2:12">
      <c r="B329" s="4"/>
      <c r="C329" s="4"/>
      <c r="D329" s="4"/>
      <c r="E329" s="4"/>
      <c r="F329" s="4"/>
      <c r="G329" s="35"/>
      <c r="H329" s="27"/>
      <c r="I329" s="4"/>
      <c r="J329" s="4"/>
      <c r="K329" s="4"/>
      <c r="L329" s="4"/>
    </row>
    <row r="330" spans="2:12">
      <c r="B330" s="4"/>
      <c r="C330" s="4"/>
      <c r="D330" s="4"/>
      <c r="E330" s="4"/>
      <c r="F330" s="4"/>
      <c r="G330" s="35"/>
      <c r="H330" s="27"/>
      <c r="I330" s="4"/>
      <c r="J330" s="4"/>
      <c r="K330" s="4"/>
      <c r="L330" s="4"/>
    </row>
    <row r="331" spans="2:12">
      <c r="B331" s="4"/>
      <c r="C331" s="4"/>
      <c r="D331" s="4"/>
      <c r="E331" s="4"/>
      <c r="F331" s="4"/>
      <c r="G331" s="35"/>
      <c r="H331" s="27"/>
      <c r="I331" s="4"/>
      <c r="J331" s="4"/>
      <c r="K331" s="4"/>
      <c r="L331" s="4"/>
    </row>
    <row r="332" spans="2:12">
      <c r="B332" s="4"/>
      <c r="C332" s="4"/>
      <c r="D332" s="4"/>
      <c r="E332" s="4"/>
      <c r="F332" s="4"/>
      <c r="G332" s="35"/>
      <c r="H332" s="27"/>
      <c r="I332" s="4"/>
      <c r="J332" s="4"/>
      <c r="K332" s="4"/>
      <c r="L332" s="4"/>
    </row>
    <row r="333" spans="2:12">
      <c r="B333" s="4"/>
      <c r="C333" s="4"/>
      <c r="D333" s="4"/>
      <c r="E333" s="4"/>
      <c r="F333" s="4"/>
      <c r="G333" s="35"/>
      <c r="H333" s="27"/>
      <c r="I333" s="4"/>
      <c r="J333" s="4"/>
      <c r="K333" s="4"/>
      <c r="L333" s="4"/>
    </row>
    <row r="334" spans="2:12">
      <c r="B334" s="4"/>
      <c r="C334" s="4"/>
      <c r="D334" s="4"/>
      <c r="E334" s="4"/>
      <c r="F334" s="4"/>
      <c r="G334" s="35"/>
      <c r="H334" s="27"/>
      <c r="I334" s="4"/>
      <c r="J334" s="4"/>
      <c r="K334" s="4"/>
      <c r="L334" s="4"/>
    </row>
    <row r="335" spans="2:12">
      <c r="B335" s="4"/>
      <c r="C335" s="4"/>
      <c r="D335" s="4"/>
      <c r="E335" s="4"/>
      <c r="F335" s="4"/>
      <c r="G335" s="35"/>
      <c r="H335" s="27"/>
      <c r="I335" s="4"/>
      <c r="J335" s="4"/>
      <c r="K335" s="4"/>
      <c r="L335" s="4"/>
    </row>
    <row r="336" spans="2:12">
      <c r="B336" s="4"/>
      <c r="C336" s="4"/>
      <c r="D336" s="4"/>
      <c r="E336" s="4"/>
      <c r="F336" s="4"/>
      <c r="G336" s="35"/>
      <c r="H336" s="27"/>
      <c r="I336" s="4"/>
      <c r="J336" s="4"/>
      <c r="K336" s="4"/>
      <c r="L336" s="4"/>
    </row>
    <row r="337" spans="2:12">
      <c r="B337" s="4"/>
      <c r="C337" s="4"/>
      <c r="D337" s="4"/>
      <c r="E337" s="4"/>
      <c r="F337" s="4"/>
      <c r="G337" s="35"/>
      <c r="H337" s="27"/>
      <c r="I337" s="4"/>
      <c r="J337" s="4"/>
      <c r="K337" s="4"/>
      <c r="L337" s="4"/>
    </row>
    <row r="338" spans="2:12">
      <c r="B338" s="4"/>
      <c r="C338" s="4"/>
      <c r="D338" s="4"/>
      <c r="E338" s="4"/>
      <c r="F338" s="4"/>
      <c r="G338" s="35"/>
      <c r="H338" s="27"/>
      <c r="I338" s="4"/>
      <c r="J338" s="4"/>
      <c r="K338" s="4"/>
      <c r="L338" s="4"/>
    </row>
    <row r="339" spans="2:12">
      <c r="B339" s="4"/>
      <c r="C339" s="4"/>
      <c r="D339" s="4"/>
      <c r="E339" s="4"/>
      <c r="F339" s="4"/>
      <c r="G339" s="35"/>
      <c r="H339" s="27"/>
      <c r="I339" s="4"/>
      <c r="J339" s="4"/>
      <c r="K339" s="4"/>
      <c r="L339" s="4"/>
    </row>
    <row r="340" spans="2:12">
      <c r="B340" s="4"/>
      <c r="C340" s="4"/>
      <c r="D340" s="4"/>
      <c r="E340" s="4"/>
      <c r="F340" s="4"/>
      <c r="G340" s="35"/>
      <c r="H340" s="27"/>
      <c r="I340" s="4"/>
      <c r="J340" s="4"/>
      <c r="K340" s="4"/>
      <c r="L340" s="4"/>
    </row>
    <row r="341" spans="2:12">
      <c r="B341" s="4"/>
      <c r="C341" s="4"/>
      <c r="D341" s="4"/>
      <c r="E341" s="4"/>
      <c r="F341" s="4"/>
      <c r="G341" s="35"/>
      <c r="H341" s="27"/>
      <c r="I341" s="4"/>
      <c r="J341" s="4"/>
      <c r="K341" s="4"/>
      <c r="L341" s="4"/>
    </row>
    <row r="342" spans="2:12">
      <c r="B342" s="4"/>
      <c r="C342" s="4"/>
      <c r="D342" s="4"/>
      <c r="E342" s="4"/>
      <c r="F342" s="4"/>
      <c r="G342" s="35"/>
      <c r="H342" s="27"/>
      <c r="I342" s="4"/>
      <c r="J342" s="4"/>
      <c r="K342" s="4"/>
      <c r="L342" s="4"/>
    </row>
    <row r="343" spans="2:12">
      <c r="B343" s="4"/>
      <c r="C343" s="4"/>
      <c r="D343" s="4"/>
      <c r="E343" s="4"/>
      <c r="F343" s="4"/>
      <c r="G343" s="35"/>
      <c r="H343" s="27"/>
      <c r="I343" s="4"/>
      <c r="J343" s="4"/>
      <c r="K343" s="4"/>
      <c r="L343" s="4"/>
    </row>
    <row r="344" spans="2:12">
      <c r="B344" s="4"/>
      <c r="C344" s="4"/>
      <c r="D344" s="4"/>
      <c r="E344" s="4"/>
      <c r="F344" s="4"/>
      <c r="G344" s="35"/>
      <c r="H344" s="27"/>
      <c r="I344" s="4"/>
      <c r="J344" s="4"/>
      <c r="K344" s="4"/>
      <c r="L344" s="4"/>
    </row>
    <row r="345" spans="2:12">
      <c r="B345" s="4"/>
      <c r="C345" s="4"/>
      <c r="D345" s="4"/>
      <c r="E345" s="4"/>
      <c r="F345" s="4"/>
      <c r="G345" s="35"/>
      <c r="H345" s="27"/>
      <c r="I345" s="4"/>
      <c r="J345" s="4"/>
      <c r="K345" s="4"/>
      <c r="L345" s="4"/>
    </row>
    <row r="346" spans="2:12">
      <c r="B346" s="4"/>
      <c r="C346" s="4"/>
      <c r="D346" s="4"/>
      <c r="E346" s="4"/>
      <c r="F346" s="4"/>
      <c r="G346" s="35"/>
      <c r="H346" s="27"/>
      <c r="I346" s="4"/>
      <c r="J346" s="4"/>
      <c r="K346" s="4"/>
      <c r="L346" s="4"/>
    </row>
    <row r="347" spans="2:12">
      <c r="B347" s="4"/>
      <c r="C347" s="4"/>
      <c r="D347" s="4"/>
      <c r="E347" s="4"/>
      <c r="F347" s="4"/>
      <c r="G347" s="35"/>
      <c r="H347" s="27"/>
      <c r="I347" s="4"/>
      <c r="J347" s="4"/>
      <c r="K347" s="4"/>
      <c r="L347" s="4"/>
    </row>
    <row r="348" spans="2:12">
      <c r="B348" s="4"/>
      <c r="C348" s="4"/>
      <c r="D348" s="4"/>
      <c r="E348" s="4"/>
      <c r="F348" s="4"/>
      <c r="G348" s="35"/>
      <c r="H348" s="27"/>
      <c r="I348" s="4"/>
      <c r="J348" s="4"/>
      <c r="K348" s="4"/>
      <c r="L348" s="4"/>
    </row>
    <row r="349" spans="2:12">
      <c r="B349" s="4"/>
      <c r="C349" s="4"/>
      <c r="D349" s="4"/>
      <c r="E349" s="4"/>
      <c r="F349" s="4"/>
      <c r="G349" s="35"/>
      <c r="H349" s="27"/>
      <c r="I349" s="4"/>
      <c r="J349" s="4"/>
      <c r="K349" s="4"/>
      <c r="L349" s="4"/>
    </row>
    <row r="350" spans="2:12">
      <c r="B350" s="4"/>
      <c r="C350" s="4"/>
      <c r="D350" s="4"/>
      <c r="E350" s="4"/>
      <c r="F350" s="4"/>
      <c r="G350" s="35"/>
      <c r="H350" s="27"/>
      <c r="I350" s="4"/>
      <c r="J350" s="4"/>
      <c r="K350" s="4"/>
      <c r="L350" s="4"/>
    </row>
    <row r="351" spans="2:12">
      <c r="B351" s="4"/>
      <c r="C351" s="4"/>
      <c r="D351" s="4"/>
      <c r="E351" s="4"/>
      <c r="F351" s="4"/>
      <c r="G351" s="35"/>
      <c r="H351" s="27"/>
      <c r="I351" s="4"/>
      <c r="J351" s="4"/>
      <c r="K351" s="4"/>
      <c r="L351" s="4"/>
    </row>
    <row r="352" spans="2:12">
      <c r="B352" s="4"/>
      <c r="C352" s="4"/>
      <c r="D352" s="4"/>
      <c r="E352" s="4"/>
      <c r="F352" s="4"/>
      <c r="G352" s="35"/>
      <c r="H352" s="27"/>
      <c r="I352" s="4"/>
      <c r="J352" s="4"/>
      <c r="K352" s="4"/>
      <c r="L352" s="4"/>
    </row>
    <row r="353" spans="2:12">
      <c r="B353" s="4"/>
      <c r="C353" s="4"/>
      <c r="D353" s="4"/>
      <c r="E353" s="4"/>
      <c r="F353" s="4"/>
      <c r="G353" s="35"/>
      <c r="H353" s="27"/>
      <c r="I353" s="4"/>
      <c r="J353" s="4"/>
      <c r="K353" s="4"/>
      <c r="L353" s="4"/>
    </row>
    <row r="354" spans="2:12">
      <c r="B354" s="4"/>
      <c r="C354" s="4"/>
      <c r="D354" s="4"/>
      <c r="E354" s="4"/>
      <c r="F354" s="4"/>
      <c r="G354" s="35"/>
      <c r="H354" s="27"/>
      <c r="I354" s="4"/>
      <c r="J354" s="4"/>
      <c r="K354" s="4"/>
      <c r="L354" s="4"/>
    </row>
    <row r="355" spans="2:12">
      <c r="B355" s="4"/>
      <c r="C355" s="4"/>
      <c r="D355" s="4"/>
      <c r="E355" s="4"/>
      <c r="F355" s="4"/>
      <c r="G355" s="35"/>
      <c r="H355" s="27"/>
      <c r="I355" s="4"/>
      <c r="J355" s="4"/>
      <c r="K355" s="4"/>
      <c r="L355" s="4"/>
    </row>
    <row r="356" spans="2:12">
      <c r="B356" s="4"/>
      <c r="C356" s="4"/>
      <c r="D356" s="4"/>
      <c r="E356" s="4"/>
      <c r="F356" s="4"/>
      <c r="G356" s="35"/>
      <c r="H356" s="27"/>
      <c r="I356" s="4"/>
      <c r="J356" s="4"/>
      <c r="K356" s="4"/>
      <c r="L356" s="4"/>
    </row>
    <row r="357" spans="2:12">
      <c r="B357" s="4"/>
      <c r="C357" s="4"/>
      <c r="D357" s="4"/>
      <c r="E357" s="4"/>
      <c r="F357" s="4"/>
      <c r="G357" s="35"/>
      <c r="H357" s="27"/>
      <c r="I357" s="4"/>
      <c r="J357" s="4"/>
      <c r="K357" s="4"/>
      <c r="L357" s="4"/>
    </row>
    <row r="358" spans="2:12">
      <c r="B358" s="4"/>
      <c r="C358" s="4"/>
      <c r="D358" s="4"/>
      <c r="E358" s="4"/>
      <c r="F358" s="4"/>
      <c r="G358" s="35"/>
      <c r="H358" s="27"/>
      <c r="I358" s="4"/>
      <c r="J358" s="4"/>
      <c r="K358" s="4"/>
      <c r="L358" s="4"/>
    </row>
    <row r="359" spans="2:12">
      <c r="B359" s="4"/>
      <c r="C359" s="4"/>
      <c r="D359" s="4"/>
      <c r="E359" s="4"/>
      <c r="F359" s="4"/>
      <c r="G359" s="35"/>
      <c r="H359" s="27"/>
      <c r="I359" s="4"/>
      <c r="J359" s="4"/>
      <c r="K359" s="4"/>
      <c r="L359" s="4"/>
    </row>
    <row r="360" spans="2:12">
      <c r="B360" s="4"/>
      <c r="C360" s="4"/>
      <c r="D360" s="4"/>
      <c r="E360" s="4"/>
      <c r="F360" s="4"/>
      <c r="G360" s="35"/>
      <c r="H360" s="27"/>
      <c r="I360" s="4"/>
      <c r="J360" s="4"/>
      <c r="K360" s="4"/>
      <c r="L360" s="4"/>
    </row>
    <row r="361" spans="2:12">
      <c r="B361" s="4"/>
      <c r="C361" s="4"/>
      <c r="D361" s="4"/>
      <c r="E361" s="4"/>
      <c r="F361" s="4"/>
      <c r="G361" s="35"/>
      <c r="H361" s="27"/>
      <c r="I361" s="4"/>
      <c r="J361" s="4"/>
      <c r="K361" s="4"/>
      <c r="L361" s="4"/>
    </row>
    <row r="362" spans="2:12">
      <c r="B362" s="4"/>
      <c r="C362" s="4"/>
      <c r="D362" s="4"/>
      <c r="E362" s="4"/>
      <c r="F362" s="4"/>
      <c r="G362" s="35"/>
      <c r="H362" s="27"/>
      <c r="I362" s="4"/>
      <c r="J362" s="4"/>
      <c r="K362" s="4"/>
      <c r="L362" s="4"/>
    </row>
    <row r="363" spans="2:12">
      <c r="B363" s="4"/>
      <c r="C363" s="4"/>
      <c r="D363" s="4"/>
      <c r="E363" s="4"/>
      <c r="F363" s="4"/>
      <c r="G363" s="35"/>
      <c r="H363" s="27"/>
      <c r="I363" s="4"/>
      <c r="J363" s="4"/>
      <c r="K363" s="4"/>
      <c r="L363" s="4"/>
    </row>
    <row r="364" spans="2:12">
      <c r="B364" s="4"/>
      <c r="C364" s="4"/>
      <c r="D364" s="4"/>
      <c r="E364" s="4"/>
      <c r="F364" s="4"/>
      <c r="G364" s="35"/>
      <c r="H364" s="27"/>
      <c r="I364" s="4"/>
      <c r="J364" s="4"/>
      <c r="K364" s="4"/>
      <c r="L364" s="4"/>
    </row>
    <row r="365" spans="2:12">
      <c r="B365" s="4"/>
      <c r="C365" s="4"/>
      <c r="D365" s="4"/>
      <c r="E365" s="4"/>
      <c r="F365" s="4"/>
      <c r="G365" s="35"/>
      <c r="H365" s="27"/>
      <c r="I365" s="4"/>
      <c r="J365" s="4"/>
      <c r="K365" s="4"/>
      <c r="L365" s="4"/>
    </row>
    <row r="366" spans="2:12">
      <c r="B366" s="4"/>
      <c r="C366" s="4"/>
      <c r="D366" s="4"/>
      <c r="E366" s="4"/>
      <c r="F366" s="4"/>
      <c r="G366" s="35"/>
      <c r="H366" s="27"/>
      <c r="I366" s="4"/>
      <c r="J366" s="4"/>
      <c r="K366" s="4"/>
      <c r="L366" s="4"/>
    </row>
    <row r="367" spans="2:12">
      <c r="B367" s="4"/>
      <c r="C367" s="4"/>
      <c r="D367" s="4"/>
      <c r="E367" s="4"/>
      <c r="F367" s="4"/>
      <c r="G367" s="35"/>
      <c r="H367" s="27"/>
      <c r="I367" s="4"/>
      <c r="J367" s="4"/>
      <c r="K367" s="4"/>
      <c r="L367" s="4"/>
    </row>
    <row r="368" spans="2:12">
      <c r="B368" s="4"/>
      <c r="C368" s="4"/>
      <c r="D368" s="4"/>
      <c r="E368" s="4"/>
      <c r="F368" s="4"/>
      <c r="G368" s="35"/>
      <c r="H368" s="27"/>
      <c r="I368" s="4"/>
      <c r="J368" s="4"/>
      <c r="K368" s="4"/>
      <c r="L368" s="4"/>
    </row>
    <row r="369" spans="2:12">
      <c r="B369" s="4"/>
      <c r="C369" s="4"/>
      <c r="D369" s="4"/>
      <c r="E369" s="4"/>
      <c r="F369" s="4"/>
      <c r="G369" s="35"/>
      <c r="H369" s="27"/>
      <c r="I369" s="4"/>
      <c r="J369" s="4"/>
      <c r="K369" s="4"/>
      <c r="L369" s="4"/>
    </row>
    <row r="370" spans="2:12">
      <c r="B370" s="4"/>
      <c r="C370" s="4"/>
      <c r="D370" s="4"/>
      <c r="E370" s="4"/>
      <c r="F370" s="4"/>
      <c r="G370" s="35"/>
      <c r="H370" s="27"/>
      <c r="I370" s="4"/>
      <c r="J370" s="4"/>
      <c r="K370" s="4"/>
      <c r="L370" s="4"/>
    </row>
    <row r="371" spans="2:12">
      <c r="B371" s="4"/>
      <c r="C371" s="4"/>
      <c r="D371" s="4"/>
      <c r="E371" s="4"/>
      <c r="F371" s="4"/>
      <c r="G371" s="35"/>
      <c r="H371" s="27"/>
      <c r="I371" s="4"/>
      <c r="J371" s="4"/>
      <c r="K371" s="4"/>
      <c r="L371" s="4"/>
    </row>
    <row r="372" spans="2:12">
      <c r="B372" s="4"/>
      <c r="C372" s="4"/>
      <c r="D372" s="4"/>
      <c r="E372" s="4"/>
      <c r="F372" s="4"/>
      <c r="G372" s="35"/>
      <c r="H372" s="27"/>
      <c r="I372" s="4"/>
      <c r="J372" s="4"/>
      <c r="K372" s="4"/>
      <c r="L372" s="4"/>
    </row>
    <row r="373" spans="2:12">
      <c r="B373" s="4"/>
      <c r="C373" s="4"/>
      <c r="D373" s="4"/>
      <c r="E373" s="4"/>
      <c r="F373" s="4"/>
      <c r="G373" s="35"/>
      <c r="H373" s="27"/>
      <c r="I373" s="4"/>
      <c r="J373" s="4"/>
      <c r="K373" s="4"/>
      <c r="L373" s="4"/>
    </row>
    <row r="374" spans="2:12">
      <c r="B374" s="4"/>
      <c r="C374" s="4"/>
      <c r="D374" s="4"/>
      <c r="E374" s="4"/>
      <c r="F374" s="4"/>
      <c r="G374" s="35"/>
      <c r="H374" s="27"/>
      <c r="I374" s="4"/>
      <c r="J374" s="4"/>
      <c r="K374" s="4"/>
      <c r="L374" s="4"/>
    </row>
    <row r="375" spans="2:12">
      <c r="B375" s="4"/>
      <c r="C375" s="4"/>
      <c r="D375" s="4"/>
      <c r="E375" s="4"/>
      <c r="F375" s="4"/>
      <c r="G375" s="35"/>
      <c r="H375" s="27"/>
      <c r="I375" s="4"/>
      <c r="J375" s="4"/>
      <c r="K375" s="4"/>
      <c r="L375" s="4"/>
    </row>
    <row r="376" spans="2:12">
      <c r="B376" s="4"/>
      <c r="C376" s="4"/>
      <c r="D376" s="4"/>
      <c r="E376" s="4"/>
      <c r="F376" s="4"/>
      <c r="G376" s="35"/>
      <c r="H376" s="27"/>
      <c r="I376" s="4"/>
      <c r="J376" s="4"/>
      <c r="K376" s="4"/>
      <c r="L376" s="4"/>
    </row>
    <row r="377" spans="2:12">
      <c r="B377" s="4"/>
      <c r="C377" s="4"/>
      <c r="D377" s="4"/>
      <c r="E377" s="4"/>
      <c r="F377" s="4"/>
      <c r="G377" s="35"/>
      <c r="H377" s="27"/>
      <c r="I377" s="4"/>
      <c r="J377" s="4"/>
      <c r="K377" s="4"/>
      <c r="L377" s="4"/>
    </row>
    <row r="378" spans="2:12">
      <c r="B378" s="4"/>
      <c r="C378" s="4"/>
      <c r="D378" s="4"/>
      <c r="E378" s="4"/>
      <c r="F378" s="4"/>
      <c r="G378" s="35"/>
      <c r="H378" s="27"/>
      <c r="I378" s="4"/>
      <c r="J378" s="4"/>
      <c r="K378" s="4"/>
      <c r="L378" s="4"/>
    </row>
    <row r="379" spans="2:12">
      <c r="B379" s="4"/>
      <c r="C379" s="4"/>
      <c r="D379" s="4"/>
      <c r="E379" s="4"/>
      <c r="F379" s="4"/>
      <c r="G379" s="35"/>
      <c r="H379" s="27"/>
      <c r="I379" s="4"/>
      <c r="J379" s="4"/>
      <c r="K379" s="4"/>
      <c r="L379" s="4"/>
    </row>
    <row r="380" spans="2:12">
      <c r="B380" s="4"/>
      <c r="C380" s="4"/>
      <c r="D380" s="4"/>
      <c r="E380" s="4"/>
      <c r="F380" s="4"/>
      <c r="G380" s="35"/>
      <c r="H380" s="27"/>
      <c r="I380" s="4"/>
      <c r="J380" s="4"/>
      <c r="K380" s="4"/>
      <c r="L380" s="4"/>
    </row>
    <row r="381" spans="2:12">
      <c r="B381" s="4"/>
      <c r="C381" s="4"/>
      <c r="D381" s="4"/>
      <c r="E381" s="4"/>
      <c r="F381" s="4"/>
      <c r="G381" s="35"/>
      <c r="H381" s="27"/>
      <c r="I381" s="4"/>
      <c r="J381" s="4"/>
      <c r="K381" s="4"/>
      <c r="L381" s="4"/>
    </row>
    <row r="382" spans="2:12">
      <c r="B382" s="4"/>
      <c r="C382" s="4"/>
      <c r="D382" s="4"/>
      <c r="E382" s="4"/>
      <c r="F382" s="4"/>
      <c r="G382" s="35"/>
      <c r="H382" s="27"/>
      <c r="I382" s="4"/>
      <c r="J382" s="4"/>
      <c r="K382" s="4"/>
      <c r="L382" s="4"/>
    </row>
    <row r="383" spans="2:12">
      <c r="B383" s="4"/>
      <c r="C383" s="4"/>
      <c r="D383" s="4"/>
      <c r="E383" s="4"/>
      <c r="F383" s="4"/>
      <c r="G383" s="35"/>
      <c r="H383" s="27"/>
      <c r="I383" s="4"/>
      <c r="J383" s="4"/>
      <c r="K383" s="4"/>
      <c r="L383" s="4"/>
    </row>
    <row r="384" spans="2:12">
      <c r="B384" s="4"/>
      <c r="C384" s="4"/>
      <c r="D384" s="4"/>
      <c r="E384" s="4"/>
      <c r="F384" s="4"/>
      <c r="G384" s="35"/>
      <c r="H384" s="27"/>
      <c r="I384" s="4"/>
      <c r="J384" s="4"/>
      <c r="K384" s="4"/>
      <c r="L384" s="4"/>
    </row>
    <row r="385" spans="2:12">
      <c r="B385" s="4"/>
      <c r="C385" s="4"/>
      <c r="D385" s="4"/>
      <c r="E385" s="4"/>
      <c r="F385" s="4"/>
      <c r="G385" s="35"/>
      <c r="H385" s="27"/>
      <c r="I385" s="4"/>
      <c r="J385" s="4"/>
      <c r="K385" s="4"/>
      <c r="L385" s="4"/>
    </row>
    <row r="386" spans="2:12">
      <c r="B386" s="4"/>
      <c r="C386" s="4"/>
      <c r="D386" s="4"/>
      <c r="E386" s="4"/>
      <c r="F386" s="4"/>
      <c r="G386" s="35"/>
      <c r="H386" s="27"/>
      <c r="I386" s="4"/>
      <c r="J386" s="4"/>
      <c r="K386" s="4"/>
      <c r="L386" s="4"/>
    </row>
    <row r="387" spans="2:12">
      <c r="B387" s="4"/>
      <c r="C387" s="4"/>
      <c r="D387" s="4"/>
      <c r="E387" s="4"/>
      <c r="F387" s="4"/>
      <c r="G387" s="35"/>
      <c r="H387" s="27"/>
      <c r="I387" s="4"/>
      <c r="J387" s="4"/>
      <c r="K387" s="4"/>
      <c r="L387" s="4"/>
    </row>
    <row r="388" spans="2:12">
      <c r="B388" s="4"/>
      <c r="C388" s="4"/>
      <c r="D388" s="4"/>
      <c r="E388" s="4"/>
      <c r="F388" s="4"/>
      <c r="G388" s="35"/>
      <c r="H388" s="27"/>
      <c r="I388" s="4"/>
      <c r="J388" s="4"/>
      <c r="K388" s="4"/>
      <c r="L388" s="4"/>
    </row>
    <row r="389" spans="2:12">
      <c r="B389" s="4"/>
      <c r="C389" s="4"/>
      <c r="D389" s="4"/>
      <c r="E389" s="4"/>
      <c r="F389" s="4"/>
      <c r="G389" s="35"/>
      <c r="H389" s="27"/>
      <c r="I389" s="4"/>
      <c r="J389" s="4"/>
      <c r="K389" s="4"/>
      <c r="L389" s="4"/>
    </row>
    <row r="390" spans="2:12">
      <c r="B390" s="4"/>
      <c r="C390" s="4"/>
      <c r="D390" s="4"/>
      <c r="E390" s="4"/>
      <c r="F390" s="4"/>
      <c r="G390" s="35"/>
      <c r="H390" s="27"/>
      <c r="I390" s="4"/>
      <c r="J390" s="4"/>
      <c r="K390" s="4"/>
      <c r="L390" s="4"/>
    </row>
    <row r="391" spans="2:12">
      <c r="B391" s="4"/>
      <c r="C391" s="4"/>
      <c r="D391" s="4"/>
      <c r="E391" s="4"/>
      <c r="F391" s="4"/>
      <c r="G391" s="35"/>
      <c r="H391" s="27"/>
      <c r="I391" s="4"/>
      <c r="J391" s="4"/>
      <c r="K391" s="4"/>
      <c r="L391" s="4"/>
    </row>
    <row r="392" spans="2:12">
      <c r="B392" s="4"/>
      <c r="C392" s="4"/>
      <c r="D392" s="4"/>
      <c r="E392" s="4"/>
      <c r="F392" s="4"/>
      <c r="G392" s="35"/>
      <c r="H392" s="27"/>
      <c r="I392" s="4"/>
      <c r="J392" s="4"/>
      <c r="K392" s="4"/>
      <c r="L392" s="4"/>
    </row>
    <row r="393" spans="2:12">
      <c r="B393" s="4"/>
      <c r="C393" s="4"/>
      <c r="D393" s="4"/>
      <c r="E393" s="4"/>
      <c r="F393" s="4"/>
      <c r="G393" s="35"/>
      <c r="H393" s="27"/>
      <c r="I393" s="4"/>
      <c r="J393" s="4"/>
      <c r="K393" s="4"/>
      <c r="L393" s="4"/>
    </row>
    <row r="394" spans="2:12">
      <c r="B394" s="4"/>
      <c r="C394" s="4"/>
      <c r="D394" s="4"/>
      <c r="E394" s="4"/>
      <c r="F394" s="4"/>
      <c r="G394" s="35"/>
      <c r="H394" s="27"/>
      <c r="I394" s="4"/>
      <c r="J394" s="4"/>
      <c r="K394" s="4"/>
      <c r="L394" s="4"/>
    </row>
    <row r="395" spans="2:12">
      <c r="B395" s="4"/>
      <c r="C395" s="4"/>
      <c r="D395" s="4"/>
      <c r="E395" s="4"/>
      <c r="F395" s="4"/>
      <c r="G395" s="35"/>
      <c r="H395" s="27"/>
      <c r="I395" s="4"/>
      <c r="J395" s="4"/>
      <c r="K395" s="4"/>
      <c r="L395" s="4"/>
    </row>
    <row r="396" spans="2:12">
      <c r="B396" s="4"/>
      <c r="C396" s="4"/>
      <c r="D396" s="4"/>
      <c r="E396" s="4"/>
      <c r="F396" s="4"/>
      <c r="G396" s="35"/>
      <c r="H396" s="27"/>
      <c r="I396" s="4"/>
      <c r="J396" s="4"/>
      <c r="K396" s="4"/>
      <c r="L396" s="4"/>
    </row>
    <row r="397" spans="2:12">
      <c r="B397" s="4"/>
      <c r="C397" s="4"/>
      <c r="D397" s="4"/>
      <c r="E397" s="4"/>
      <c r="F397" s="4"/>
      <c r="G397" s="35"/>
      <c r="H397" s="27"/>
      <c r="I397" s="4"/>
      <c r="J397" s="4"/>
      <c r="K397" s="4"/>
      <c r="L397" s="4"/>
    </row>
    <row r="398" spans="2:12">
      <c r="B398" s="4"/>
      <c r="C398" s="4"/>
      <c r="D398" s="4"/>
      <c r="E398" s="4"/>
      <c r="F398" s="4"/>
      <c r="G398" s="35"/>
      <c r="H398" s="27"/>
      <c r="I398" s="4"/>
      <c r="J398" s="4"/>
      <c r="K398" s="4"/>
      <c r="L398" s="4"/>
    </row>
    <row r="399" spans="2:12">
      <c r="B399" s="4"/>
      <c r="C399" s="4"/>
      <c r="D399" s="4"/>
      <c r="E399" s="4"/>
      <c r="F399" s="4"/>
      <c r="G399" s="35"/>
      <c r="H399" s="27"/>
      <c r="I399" s="4"/>
      <c r="J399" s="4"/>
      <c r="K399" s="4"/>
      <c r="L399" s="4"/>
    </row>
    <row r="400" spans="2:12">
      <c r="B400" s="4"/>
      <c r="C400" s="4"/>
      <c r="D400" s="4"/>
      <c r="E400" s="4"/>
      <c r="F400" s="4"/>
      <c r="G400" s="35"/>
      <c r="H400" s="27"/>
      <c r="I400" s="4"/>
      <c r="J400" s="4"/>
      <c r="K400" s="4"/>
      <c r="L400" s="4"/>
    </row>
    <row r="401" spans="2:12">
      <c r="B401" s="4"/>
      <c r="C401" s="4"/>
      <c r="D401" s="4"/>
      <c r="E401" s="4"/>
      <c r="F401" s="4"/>
      <c r="G401" s="35"/>
      <c r="H401" s="27"/>
      <c r="I401" s="4"/>
      <c r="J401" s="4"/>
      <c r="K401" s="4"/>
      <c r="L401" s="4"/>
    </row>
    <row r="402" spans="2:12">
      <c r="B402" s="4"/>
      <c r="C402" s="4"/>
      <c r="D402" s="4"/>
      <c r="E402" s="4"/>
      <c r="F402" s="4"/>
      <c r="G402" s="35"/>
      <c r="H402" s="27"/>
      <c r="I402" s="4"/>
      <c r="J402" s="4"/>
      <c r="K402" s="4"/>
      <c r="L402" s="4"/>
    </row>
    <row r="403" spans="2:12">
      <c r="B403" s="4"/>
      <c r="C403" s="4"/>
      <c r="D403" s="4"/>
      <c r="E403" s="4"/>
      <c r="F403" s="4"/>
      <c r="G403" s="35"/>
      <c r="H403" s="27"/>
      <c r="I403" s="4"/>
      <c r="J403" s="4"/>
      <c r="K403" s="4"/>
      <c r="L403" s="4"/>
    </row>
    <row r="404" spans="2:12">
      <c r="B404" s="4"/>
      <c r="C404" s="4"/>
      <c r="D404" s="4"/>
      <c r="E404" s="4"/>
      <c r="F404" s="4"/>
      <c r="G404" s="35"/>
      <c r="H404" s="27"/>
      <c r="I404" s="4"/>
      <c r="J404" s="4"/>
      <c r="K404" s="4"/>
      <c r="L404" s="4"/>
    </row>
    <row r="405" spans="2:12">
      <c r="B405" s="4"/>
      <c r="C405" s="4"/>
      <c r="D405" s="4"/>
      <c r="E405" s="4"/>
      <c r="F405" s="4"/>
      <c r="G405" s="35"/>
      <c r="H405" s="27"/>
      <c r="I405" s="4"/>
      <c r="J405" s="4"/>
      <c r="K405" s="4"/>
      <c r="L405" s="4"/>
    </row>
    <row r="406" spans="2:12">
      <c r="B406" s="4"/>
      <c r="C406" s="4"/>
      <c r="D406" s="4"/>
      <c r="E406" s="4"/>
      <c r="F406" s="4"/>
      <c r="G406" s="35"/>
      <c r="H406" s="27"/>
      <c r="I406" s="4"/>
      <c r="J406" s="4"/>
      <c r="K406" s="4"/>
      <c r="L406" s="4"/>
    </row>
    <row r="407" spans="2:12">
      <c r="B407" s="4"/>
      <c r="C407" s="4"/>
      <c r="D407" s="4"/>
      <c r="E407" s="4"/>
      <c r="F407" s="4"/>
      <c r="G407" s="35"/>
      <c r="H407" s="27"/>
      <c r="I407" s="4"/>
      <c r="J407" s="4"/>
      <c r="K407" s="4"/>
      <c r="L407" s="4"/>
    </row>
    <row r="408" spans="2:12">
      <c r="B408" s="4"/>
      <c r="C408" s="4"/>
      <c r="D408" s="4"/>
      <c r="E408" s="4"/>
      <c r="F408" s="4"/>
      <c r="G408" s="35"/>
      <c r="H408" s="27"/>
      <c r="I408" s="4"/>
      <c r="J408" s="4"/>
      <c r="K408" s="4"/>
      <c r="L408" s="4"/>
    </row>
    <row r="409" spans="2:12">
      <c r="B409" s="4"/>
      <c r="C409" s="4"/>
      <c r="D409" s="4"/>
      <c r="E409" s="4"/>
      <c r="F409" s="4"/>
      <c r="G409" s="35"/>
      <c r="H409" s="27"/>
      <c r="I409" s="4"/>
      <c r="J409" s="4"/>
      <c r="K409" s="4"/>
      <c r="L409" s="4"/>
    </row>
    <row r="410" spans="2:12">
      <c r="B410" s="4"/>
      <c r="C410" s="4"/>
      <c r="D410" s="4"/>
      <c r="E410" s="4"/>
      <c r="F410" s="4"/>
      <c r="G410" s="35"/>
      <c r="H410" s="27"/>
      <c r="I410" s="4"/>
      <c r="J410" s="4"/>
      <c r="K410" s="4"/>
      <c r="L410" s="4"/>
    </row>
    <row r="411" spans="2:12">
      <c r="B411" s="4"/>
      <c r="C411" s="4"/>
      <c r="D411" s="4"/>
      <c r="E411" s="4"/>
      <c r="F411" s="4"/>
      <c r="G411" s="35"/>
      <c r="H411" s="27"/>
      <c r="I411" s="4"/>
      <c r="J411" s="4"/>
      <c r="K411" s="4"/>
      <c r="L411" s="4"/>
    </row>
    <row r="412" spans="2:12">
      <c r="B412" s="4"/>
      <c r="C412" s="4"/>
      <c r="D412" s="4"/>
      <c r="E412" s="4"/>
      <c r="F412" s="4"/>
      <c r="G412" s="35"/>
      <c r="H412" s="27"/>
      <c r="I412" s="4"/>
      <c r="J412" s="4"/>
      <c r="K412" s="4"/>
      <c r="L412" s="4"/>
    </row>
    <row r="413" spans="2:12">
      <c r="B413" s="4"/>
      <c r="C413" s="4"/>
      <c r="D413" s="4"/>
      <c r="E413" s="4"/>
      <c r="F413" s="4"/>
      <c r="G413" s="35"/>
      <c r="H413" s="27"/>
      <c r="I413" s="4"/>
      <c r="J413" s="4"/>
      <c r="K413" s="4"/>
      <c r="L413" s="4"/>
    </row>
    <row r="414" spans="2:12">
      <c r="B414" s="4"/>
      <c r="C414" s="4"/>
      <c r="D414" s="4"/>
      <c r="E414" s="4"/>
      <c r="F414" s="4"/>
      <c r="G414" s="35"/>
      <c r="H414" s="27"/>
      <c r="I414" s="4"/>
      <c r="J414" s="4"/>
      <c r="K414" s="4"/>
      <c r="L414" s="4"/>
    </row>
    <row r="415" spans="2:12">
      <c r="B415" s="4"/>
      <c r="C415" s="4"/>
      <c r="D415" s="4"/>
      <c r="E415" s="4"/>
      <c r="F415" s="4"/>
      <c r="G415" s="35"/>
      <c r="H415" s="27"/>
      <c r="I415" s="4"/>
      <c r="J415" s="4"/>
      <c r="K415" s="4"/>
      <c r="L415" s="4"/>
    </row>
    <row r="416" spans="2:12">
      <c r="B416" s="4"/>
      <c r="C416" s="4"/>
      <c r="D416" s="4"/>
      <c r="E416" s="4"/>
      <c r="F416" s="4"/>
      <c r="G416" s="35"/>
      <c r="H416" s="27"/>
      <c r="I416" s="4"/>
      <c r="J416" s="4"/>
      <c r="K416" s="4"/>
      <c r="L416" s="4"/>
    </row>
    <row r="417" spans="2:12">
      <c r="B417" s="4"/>
      <c r="C417" s="4"/>
      <c r="D417" s="4"/>
      <c r="E417" s="4"/>
      <c r="F417" s="4"/>
      <c r="G417" s="35"/>
      <c r="H417" s="27"/>
      <c r="I417" s="4"/>
      <c r="J417" s="4"/>
      <c r="K417" s="4"/>
      <c r="L417" s="4"/>
    </row>
    <row r="418" spans="2:12">
      <c r="B418" s="4"/>
      <c r="C418" s="4"/>
      <c r="D418" s="4"/>
      <c r="E418" s="4"/>
      <c r="F418" s="4"/>
      <c r="G418" s="35"/>
      <c r="H418" s="27"/>
      <c r="I418" s="4"/>
      <c r="J418" s="4"/>
      <c r="K418" s="4"/>
      <c r="L418" s="4"/>
    </row>
    <row r="419" spans="2:12">
      <c r="B419" s="4"/>
      <c r="C419" s="4"/>
      <c r="D419" s="4"/>
      <c r="E419" s="4"/>
      <c r="F419" s="4"/>
      <c r="G419" s="35"/>
      <c r="H419" s="27"/>
      <c r="I419" s="4"/>
      <c r="J419" s="4"/>
      <c r="K419" s="4"/>
      <c r="L419" s="4"/>
    </row>
    <row r="420" spans="2:12">
      <c r="B420" s="4"/>
      <c r="C420" s="4"/>
      <c r="D420" s="4"/>
      <c r="E420" s="4"/>
      <c r="F420" s="4"/>
      <c r="G420" s="35"/>
      <c r="H420" s="27"/>
      <c r="I420" s="4"/>
      <c r="J420" s="4"/>
      <c r="K420" s="4"/>
      <c r="L420" s="4"/>
    </row>
    <row r="421" spans="2:12">
      <c r="B421" s="4"/>
      <c r="C421" s="4"/>
      <c r="D421" s="4"/>
      <c r="E421" s="4"/>
      <c r="F421" s="4"/>
      <c r="G421" s="35"/>
      <c r="H421" s="27"/>
      <c r="I421" s="4"/>
      <c r="J421" s="4"/>
      <c r="K421" s="4"/>
      <c r="L421" s="4"/>
    </row>
    <row r="422" spans="2:12">
      <c r="B422" s="4"/>
      <c r="C422" s="4"/>
      <c r="D422" s="4"/>
      <c r="E422" s="4"/>
      <c r="F422" s="4"/>
      <c r="G422" s="35"/>
      <c r="H422" s="27"/>
      <c r="I422" s="4"/>
      <c r="J422" s="4"/>
      <c r="K422" s="4"/>
      <c r="L422" s="4"/>
    </row>
    <row r="423" spans="2:12">
      <c r="B423" s="4"/>
      <c r="C423" s="4"/>
      <c r="D423" s="4"/>
      <c r="E423" s="4"/>
      <c r="F423" s="4"/>
      <c r="G423" s="35"/>
      <c r="H423" s="27"/>
      <c r="I423" s="4"/>
      <c r="J423" s="4"/>
      <c r="K423" s="4"/>
      <c r="L423" s="4"/>
    </row>
    <row r="424" spans="2:12">
      <c r="B424" s="4"/>
      <c r="C424" s="4"/>
      <c r="D424" s="4"/>
      <c r="E424" s="4"/>
      <c r="F424" s="4"/>
      <c r="G424" s="35"/>
      <c r="H424" s="27"/>
      <c r="I424" s="4"/>
      <c r="J424" s="4"/>
      <c r="K424" s="4"/>
      <c r="L424" s="4"/>
    </row>
    <row r="425" spans="2:12">
      <c r="B425" s="4"/>
      <c r="C425" s="4"/>
      <c r="D425" s="4"/>
      <c r="E425" s="4"/>
      <c r="F425" s="4"/>
      <c r="G425" s="35"/>
      <c r="H425" s="27"/>
      <c r="I425" s="4"/>
      <c r="J425" s="4"/>
      <c r="K425" s="4"/>
      <c r="L425" s="4"/>
    </row>
    <row r="426" spans="2:12">
      <c r="B426" s="4"/>
      <c r="C426" s="4"/>
      <c r="D426" s="4"/>
      <c r="E426" s="4"/>
      <c r="F426" s="4"/>
      <c r="G426" s="35"/>
      <c r="H426" s="27"/>
      <c r="I426" s="4"/>
      <c r="J426" s="4"/>
      <c r="K426" s="4"/>
      <c r="L426" s="4"/>
    </row>
    <row r="427" spans="2:12">
      <c r="B427" s="4"/>
      <c r="C427" s="4"/>
      <c r="D427" s="4"/>
      <c r="E427" s="4"/>
      <c r="F427" s="4"/>
      <c r="G427" s="35"/>
      <c r="H427" s="27"/>
      <c r="I427" s="4"/>
      <c r="J427" s="4"/>
      <c r="K427" s="4"/>
      <c r="L427" s="4"/>
    </row>
    <row r="428" spans="2:12">
      <c r="B428" s="4"/>
      <c r="C428" s="4"/>
      <c r="D428" s="4"/>
      <c r="E428" s="4"/>
      <c r="F428" s="4"/>
      <c r="G428" s="35"/>
      <c r="H428" s="27"/>
      <c r="I428" s="4"/>
      <c r="J428" s="4"/>
      <c r="K428" s="4"/>
      <c r="L428" s="4"/>
    </row>
    <row r="429" spans="2:12">
      <c r="B429" s="4"/>
      <c r="C429" s="4"/>
      <c r="D429" s="4"/>
      <c r="E429" s="4"/>
      <c r="F429" s="4"/>
      <c r="G429" s="35"/>
      <c r="H429" s="27"/>
      <c r="I429" s="4"/>
      <c r="J429" s="4"/>
      <c r="K429" s="4"/>
      <c r="L429" s="4"/>
    </row>
    <row r="430" spans="2:12">
      <c r="B430" s="4"/>
      <c r="C430" s="4"/>
      <c r="D430" s="4"/>
      <c r="E430" s="4"/>
      <c r="F430" s="4"/>
      <c r="G430" s="35"/>
      <c r="H430" s="27"/>
      <c r="I430" s="4"/>
      <c r="J430" s="4"/>
      <c r="K430" s="4"/>
      <c r="L430" s="4"/>
    </row>
    <row r="431" spans="2:12">
      <c r="B431" s="4"/>
      <c r="C431" s="4"/>
      <c r="D431" s="4"/>
      <c r="E431" s="4"/>
      <c r="F431" s="4"/>
      <c r="G431" s="35"/>
      <c r="H431" s="27"/>
      <c r="I431" s="4"/>
      <c r="J431" s="4"/>
      <c r="K431" s="4"/>
      <c r="L431" s="4"/>
    </row>
    <row r="432" spans="2:12">
      <c r="B432" s="4"/>
      <c r="C432" s="4"/>
      <c r="D432" s="4"/>
      <c r="E432" s="4"/>
      <c r="F432" s="4"/>
      <c r="G432" s="35"/>
      <c r="H432" s="27"/>
      <c r="I432" s="4"/>
      <c r="J432" s="4"/>
      <c r="K432" s="4"/>
      <c r="L432" s="4"/>
    </row>
    <row r="433" spans="2:12">
      <c r="B433" s="4"/>
      <c r="C433" s="4"/>
      <c r="D433" s="4"/>
      <c r="E433" s="4"/>
      <c r="F433" s="4"/>
      <c r="G433" s="35"/>
      <c r="H433" s="27"/>
      <c r="I433" s="4"/>
      <c r="J433" s="4"/>
      <c r="K433" s="4"/>
      <c r="L433" s="4"/>
    </row>
    <row r="434" spans="2:12">
      <c r="B434" s="4"/>
      <c r="C434" s="4"/>
      <c r="D434" s="4"/>
      <c r="E434" s="4"/>
      <c r="F434" s="4"/>
      <c r="G434" s="35"/>
      <c r="H434" s="27"/>
      <c r="I434" s="4"/>
      <c r="J434" s="4"/>
      <c r="K434" s="4"/>
      <c r="L434" s="4"/>
    </row>
    <row r="435" spans="2:12">
      <c r="B435" s="4"/>
      <c r="C435" s="4"/>
      <c r="D435" s="4"/>
      <c r="E435" s="4"/>
      <c r="F435" s="4"/>
      <c r="G435" s="35"/>
      <c r="H435" s="27"/>
      <c r="I435" s="4"/>
      <c r="J435" s="4"/>
      <c r="K435" s="4"/>
      <c r="L435" s="4"/>
    </row>
    <row r="436" spans="2:12">
      <c r="B436" s="4"/>
      <c r="C436" s="4"/>
      <c r="D436" s="4"/>
      <c r="E436" s="4"/>
      <c r="F436" s="4"/>
      <c r="G436" s="35"/>
      <c r="H436" s="27"/>
      <c r="I436" s="4"/>
      <c r="J436" s="4"/>
      <c r="K436" s="4"/>
      <c r="L436" s="4"/>
    </row>
    <row r="437" spans="2:12">
      <c r="B437" s="4"/>
      <c r="C437" s="4"/>
      <c r="D437" s="4"/>
      <c r="E437" s="4"/>
      <c r="F437" s="4"/>
      <c r="G437" s="35"/>
      <c r="H437" s="27"/>
      <c r="I437" s="4"/>
      <c r="J437" s="4"/>
      <c r="K437" s="4"/>
      <c r="L437" s="4"/>
    </row>
    <row r="438" spans="2:12">
      <c r="B438" s="4"/>
      <c r="C438" s="4"/>
      <c r="D438" s="4"/>
      <c r="E438" s="4"/>
      <c r="F438" s="4"/>
      <c r="G438" s="35"/>
      <c r="H438" s="27"/>
      <c r="I438" s="4"/>
      <c r="J438" s="4"/>
      <c r="K438" s="4"/>
      <c r="L438" s="4"/>
    </row>
    <row r="439" spans="2:12">
      <c r="B439" s="4"/>
      <c r="C439" s="4"/>
      <c r="D439" s="4"/>
      <c r="E439" s="4"/>
      <c r="F439" s="4"/>
      <c r="G439" s="35"/>
      <c r="H439" s="27"/>
      <c r="I439" s="4"/>
      <c r="J439" s="4"/>
      <c r="K439" s="4"/>
      <c r="L439" s="4"/>
    </row>
    <row r="440" spans="2:12">
      <c r="B440" s="4"/>
      <c r="C440" s="4"/>
      <c r="D440" s="4"/>
      <c r="E440" s="4"/>
      <c r="F440" s="4"/>
      <c r="G440" s="35"/>
      <c r="H440" s="27"/>
      <c r="I440" s="4"/>
      <c r="J440" s="4"/>
      <c r="K440" s="4"/>
      <c r="L440" s="4"/>
    </row>
    <row r="441" spans="2:12">
      <c r="B441" s="4"/>
      <c r="C441" s="4"/>
      <c r="D441" s="4"/>
      <c r="E441" s="4"/>
      <c r="F441" s="4"/>
      <c r="G441" s="35"/>
      <c r="H441" s="27"/>
      <c r="I441" s="4"/>
      <c r="J441" s="4"/>
      <c r="K441" s="4"/>
      <c r="L441" s="4"/>
    </row>
    <row r="442" spans="2:12">
      <c r="B442" s="4"/>
      <c r="C442" s="4"/>
      <c r="D442" s="4"/>
      <c r="E442" s="4"/>
      <c r="F442" s="4"/>
      <c r="G442" s="35"/>
      <c r="H442" s="27"/>
      <c r="I442" s="4"/>
      <c r="J442" s="4"/>
      <c r="K442" s="4"/>
      <c r="L442" s="4"/>
    </row>
    <row r="443" spans="2:12">
      <c r="B443" s="4"/>
      <c r="C443" s="4"/>
      <c r="D443" s="4"/>
      <c r="E443" s="4"/>
      <c r="F443" s="4"/>
      <c r="G443" s="35"/>
      <c r="H443" s="27"/>
      <c r="I443" s="4"/>
      <c r="J443" s="4"/>
      <c r="K443" s="4"/>
      <c r="L443" s="4"/>
    </row>
    <row r="444" spans="2:12">
      <c r="B444" s="4"/>
      <c r="C444" s="4"/>
      <c r="D444" s="4"/>
      <c r="E444" s="4"/>
      <c r="F444" s="4"/>
      <c r="G444" s="35"/>
      <c r="H444" s="27"/>
      <c r="I444" s="4"/>
      <c r="J444" s="4"/>
      <c r="K444" s="4"/>
      <c r="L444" s="4"/>
    </row>
    <row r="445" spans="2:12">
      <c r="B445" s="4"/>
      <c r="C445" s="4"/>
      <c r="D445" s="4"/>
      <c r="E445" s="4"/>
      <c r="F445" s="4"/>
      <c r="G445" s="35"/>
      <c r="H445" s="27"/>
      <c r="I445" s="4"/>
      <c r="J445" s="4"/>
      <c r="K445" s="4"/>
      <c r="L445" s="4"/>
    </row>
    <row r="446" spans="2:12">
      <c r="B446" s="4"/>
      <c r="C446" s="4"/>
      <c r="D446" s="4"/>
      <c r="E446" s="4"/>
      <c r="F446" s="4"/>
      <c r="G446" s="35"/>
      <c r="H446" s="27"/>
      <c r="I446" s="4"/>
      <c r="J446" s="4"/>
      <c r="K446" s="4"/>
      <c r="L446" s="4"/>
    </row>
    <row r="447" spans="2:12">
      <c r="B447" s="4"/>
      <c r="C447" s="4"/>
      <c r="D447" s="4"/>
      <c r="E447" s="4"/>
      <c r="F447" s="4"/>
      <c r="G447" s="35"/>
      <c r="H447" s="27"/>
      <c r="I447" s="4"/>
      <c r="J447" s="4"/>
      <c r="K447" s="4"/>
      <c r="L447" s="4"/>
    </row>
    <row r="448" spans="2:12">
      <c r="B448" s="4"/>
      <c r="C448" s="4"/>
      <c r="D448" s="4"/>
      <c r="E448" s="4"/>
      <c r="F448" s="4"/>
      <c r="G448" s="35"/>
      <c r="H448" s="27"/>
      <c r="I448" s="4"/>
      <c r="J448" s="4"/>
      <c r="K448" s="4"/>
      <c r="L448" s="4"/>
    </row>
    <row r="449" spans="2:12">
      <c r="B449" s="4"/>
      <c r="C449" s="4"/>
      <c r="D449" s="4"/>
      <c r="E449" s="4"/>
      <c r="F449" s="4"/>
      <c r="G449" s="35"/>
      <c r="H449" s="27"/>
      <c r="I449" s="4"/>
      <c r="J449" s="4"/>
      <c r="K449" s="4"/>
      <c r="L449" s="4"/>
    </row>
    <row r="450" spans="2:12">
      <c r="B450" s="4"/>
      <c r="C450" s="4"/>
      <c r="D450" s="4"/>
      <c r="E450" s="4"/>
      <c r="F450" s="4"/>
      <c r="G450" s="35"/>
      <c r="H450" s="27"/>
      <c r="I450" s="4"/>
      <c r="J450" s="4"/>
      <c r="K450" s="4"/>
      <c r="L450" s="4"/>
    </row>
    <row r="451" spans="2:12">
      <c r="B451" s="4"/>
      <c r="C451" s="4"/>
      <c r="D451" s="4"/>
      <c r="E451" s="4"/>
      <c r="F451" s="4"/>
      <c r="G451" s="35"/>
      <c r="H451" s="27"/>
      <c r="I451" s="4"/>
      <c r="J451" s="4"/>
      <c r="K451" s="4"/>
      <c r="L451" s="4"/>
    </row>
    <row r="452" spans="2:12">
      <c r="B452" s="4"/>
      <c r="C452" s="4"/>
      <c r="D452" s="4"/>
      <c r="E452" s="4"/>
      <c r="F452" s="4"/>
      <c r="G452" s="35"/>
      <c r="H452" s="27"/>
      <c r="I452" s="4"/>
      <c r="J452" s="4"/>
      <c r="K452" s="4"/>
      <c r="L452" s="4"/>
    </row>
    <row r="453" spans="2:12">
      <c r="B453" s="4"/>
      <c r="C453" s="4"/>
      <c r="D453" s="4"/>
      <c r="E453" s="4"/>
      <c r="F453" s="4"/>
      <c r="G453" s="35"/>
      <c r="H453" s="27"/>
      <c r="I453" s="4"/>
      <c r="J453" s="4"/>
      <c r="K453" s="4"/>
      <c r="L453" s="4"/>
    </row>
    <row r="454" spans="2:12">
      <c r="B454" s="4"/>
      <c r="C454" s="4"/>
      <c r="D454" s="4"/>
      <c r="E454" s="4"/>
      <c r="F454" s="4"/>
      <c r="G454" s="35"/>
      <c r="H454" s="27"/>
      <c r="I454" s="4"/>
      <c r="J454" s="4"/>
      <c r="K454" s="4"/>
      <c r="L454" s="4"/>
    </row>
    <row r="455" spans="2:12">
      <c r="B455" s="4"/>
      <c r="C455" s="4"/>
      <c r="D455" s="4"/>
      <c r="E455" s="4"/>
      <c r="F455" s="4"/>
      <c r="G455" s="35"/>
      <c r="H455" s="27"/>
      <c r="I455" s="4"/>
      <c r="J455" s="4"/>
      <c r="K455" s="4"/>
      <c r="L455" s="4"/>
    </row>
    <row r="456" spans="2:12">
      <c r="B456" s="4"/>
      <c r="C456" s="4"/>
      <c r="D456" s="4"/>
      <c r="E456" s="4"/>
      <c r="F456" s="4"/>
      <c r="G456" s="35"/>
      <c r="H456" s="27"/>
      <c r="I456" s="4"/>
      <c r="J456" s="4"/>
      <c r="K456" s="4"/>
      <c r="L456" s="4"/>
    </row>
    <row r="457" spans="2:12">
      <c r="B457" s="4"/>
      <c r="C457" s="4"/>
      <c r="D457" s="4"/>
      <c r="E457" s="4"/>
      <c r="F457" s="4"/>
      <c r="G457" s="35"/>
      <c r="H457" s="27"/>
      <c r="I457" s="4"/>
      <c r="J457" s="4"/>
      <c r="K457" s="4"/>
      <c r="L457" s="4"/>
    </row>
    <row r="458" spans="2:12">
      <c r="B458" s="4"/>
      <c r="C458" s="4"/>
      <c r="D458" s="4"/>
      <c r="E458" s="4"/>
      <c r="F458" s="4"/>
      <c r="G458" s="35"/>
      <c r="H458" s="27"/>
      <c r="I458" s="4"/>
      <c r="J458" s="4"/>
      <c r="K458" s="4"/>
      <c r="L458" s="4"/>
    </row>
    <row r="459" spans="2:12">
      <c r="B459" s="4"/>
      <c r="C459" s="4"/>
      <c r="D459" s="4"/>
      <c r="E459" s="4"/>
      <c r="F459" s="4"/>
      <c r="G459" s="35"/>
      <c r="H459" s="27"/>
      <c r="I459" s="4"/>
      <c r="J459" s="4"/>
      <c r="K459" s="4"/>
      <c r="L459" s="4"/>
    </row>
    <row r="460" spans="2:12">
      <c r="B460" s="4"/>
      <c r="C460" s="4"/>
      <c r="D460" s="4"/>
      <c r="E460" s="4"/>
      <c r="F460" s="4"/>
      <c r="G460" s="35"/>
      <c r="H460" s="27"/>
      <c r="I460" s="4"/>
      <c r="J460" s="4"/>
      <c r="K460" s="4"/>
      <c r="L460" s="4"/>
    </row>
    <row r="461" spans="2:12">
      <c r="B461" s="4"/>
      <c r="C461" s="4"/>
      <c r="D461" s="4"/>
      <c r="E461" s="4"/>
      <c r="F461" s="4"/>
      <c r="G461" s="35"/>
      <c r="H461" s="27"/>
      <c r="I461" s="4"/>
      <c r="J461" s="4"/>
      <c r="K461" s="4"/>
      <c r="L461" s="4"/>
    </row>
    <row r="462" spans="2:12">
      <c r="B462" s="4"/>
      <c r="C462" s="4"/>
      <c r="D462" s="4"/>
      <c r="E462" s="4"/>
      <c r="F462" s="4"/>
      <c r="G462" s="35"/>
      <c r="H462" s="27"/>
      <c r="I462" s="4"/>
      <c r="J462" s="4"/>
      <c r="K462" s="4"/>
      <c r="L462" s="4"/>
    </row>
    <row r="463" spans="2:12">
      <c r="B463" s="4"/>
      <c r="C463" s="4"/>
      <c r="D463" s="4"/>
      <c r="E463" s="4"/>
      <c r="F463" s="4"/>
      <c r="G463" s="35"/>
      <c r="H463" s="27"/>
      <c r="I463" s="4"/>
      <c r="J463" s="4"/>
      <c r="K463" s="4"/>
      <c r="L463" s="4"/>
    </row>
    <row r="464" spans="2:12">
      <c r="B464" s="4"/>
      <c r="C464" s="4"/>
      <c r="D464" s="4"/>
      <c r="E464" s="4"/>
      <c r="F464" s="4"/>
      <c r="G464" s="35"/>
      <c r="H464" s="27"/>
      <c r="I464" s="4"/>
      <c r="J464" s="4"/>
      <c r="K464" s="4"/>
      <c r="L464" s="4"/>
    </row>
    <row r="465" spans="2:12">
      <c r="B465" s="4"/>
      <c r="C465" s="4"/>
      <c r="D465" s="4"/>
      <c r="E465" s="4"/>
      <c r="F465" s="4"/>
      <c r="G465" s="35"/>
      <c r="H465" s="27"/>
      <c r="I465" s="4"/>
      <c r="J465" s="4"/>
      <c r="K465" s="4"/>
      <c r="L465" s="4"/>
    </row>
    <row r="466" spans="2:12">
      <c r="B466" s="4"/>
      <c r="C466" s="4"/>
      <c r="D466" s="4"/>
      <c r="E466" s="4"/>
      <c r="F466" s="4"/>
      <c r="G466" s="35"/>
      <c r="H466" s="27"/>
      <c r="I466" s="4"/>
      <c r="J466" s="4"/>
      <c r="K466" s="4"/>
      <c r="L466" s="4"/>
    </row>
    <row r="467" spans="2:12">
      <c r="B467" s="4"/>
      <c r="C467" s="4"/>
      <c r="D467" s="4"/>
      <c r="E467" s="4"/>
      <c r="F467" s="4"/>
      <c r="G467" s="35"/>
      <c r="H467" s="27"/>
      <c r="I467" s="4"/>
      <c r="J467" s="4"/>
      <c r="K467" s="4"/>
      <c r="L467" s="4"/>
    </row>
    <row r="468" spans="2:12">
      <c r="B468" s="4"/>
      <c r="C468" s="4"/>
      <c r="D468" s="4"/>
      <c r="E468" s="4"/>
      <c r="F468" s="4"/>
      <c r="G468" s="35"/>
      <c r="H468" s="27"/>
      <c r="I468" s="4"/>
      <c r="J468" s="4"/>
      <c r="K468" s="4"/>
      <c r="L468" s="4"/>
    </row>
    <row r="469" spans="2:12">
      <c r="B469" s="4"/>
      <c r="C469" s="4"/>
      <c r="D469" s="4"/>
      <c r="E469" s="4"/>
      <c r="F469" s="4"/>
      <c r="G469" s="35"/>
      <c r="H469" s="27"/>
      <c r="I469" s="4"/>
      <c r="J469" s="4"/>
      <c r="K469" s="4"/>
      <c r="L469" s="4"/>
    </row>
    <row r="470" spans="2:12">
      <c r="B470" s="4"/>
      <c r="C470" s="4"/>
      <c r="D470" s="4"/>
      <c r="E470" s="4"/>
      <c r="F470" s="4"/>
      <c r="G470" s="35"/>
      <c r="H470" s="27"/>
      <c r="I470" s="4"/>
      <c r="J470" s="4"/>
      <c r="K470" s="4"/>
      <c r="L470" s="4"/>
    </row>
    <row r="471" spans="2:12">
      <c r="B471" s="4"/>
      <c r="C471" s="4"/>
      <c r="D471" s="4"/>
      <c r="E471" s="4"/>
      <c r="F471" s="4"/>
      <c r="G471" s="35"/>
      <c r="H471" s="27"/>
      <c r="I471" s="4"/>
      <c r="J471" s="4"/>
      <c r="K471" s="4"/>
      <c r="L471" s="4"/>
    </row>
    <row r="472" spans="2:12">
      <c r="B472" s="4"/>
      <c r="C472" s="4"/>
      <c r="D472" s="4"/>
      <c r="E472" s="4"/>
      <c r="F472" s="4"/>
      <c r="G472" s="35"/>
      <c r="H472" s="27"/>
      <c r="I472" s="4"/>
      <c r="J472" s="4"/>
      <c r="K472" s="4"/>
      <c r="L472" s="4"/>
    </row>
    <row r="473" spans="2:12">
      <c r="B473" s="4"/>
      <c r="C473" s="4"/>
      <c r="D473" s="4"/>
      <c r="E473" s="4"/>
      <c r="F473" s="4"/>
      <c r="G473" s="35"/>
      <c r="H473" s="27"/>
      <c r="I473" s="4"/>
      <c r="J473" s="4"/>
      <c r="K473" s="4"/>
      <c r="L473" s="4"/>
    </row>
    <row r="474" spans="2:12">
      <c r="B474" s="4"/>
      <c r="C474" s="4"/>
      <c r="D474" s="4"/>
      <c r="E474" s="4"/>
      <c r="F474" s="4"/>
      <c r="G474" s="35"/>
      <c r="H474" s="27"/>
      <c r="I474" s="4"/>
      <c r="J474" s="4"/>
      <c r="K474" s="4"/>
      <c r="L474" s="4"/>
    </row>
    <row r="475" spans="2:12">
      <c r="B475" s="4"/>
      <c r="C475" s="4"/>
      <c r="D475" s="4"/>
      <c r="E475" s="4"/>
      <c r="F475" s="4"/>
      <c r="G475" s="35"/>
      <c r="H475" s="27"/>
      <c r="I475" s="4"/>
      <c r="J475" s="4"/>
      <c r="K475" s="4"/>
      <c r="L475" s="4"/>
    </row>
    <row r="476" spans="2:12">
      <c r="B476" s="4"/>
      <c r="C476" s="4"/>
      <c r="D476" s="4"/>
      <c r="E476" s="4"/>
      <c r="F476" s="4"/>
      <c r="G476" s="35"/>
      <c r="H476" s="27"/>
      <c r="I476" s="4"/>
      <c r="J476" s="4"/>
      <c r="K476" s="4"/>
      <c r="L476" s="4"/>
    </row>
    <row r="477" spans="2:12">
      <c r="B477" s="4"/>
      <c r="C477" s="4"/>
      <c r="D477" s="4"/>
      <c r="E477" s="4"/>
      <c r="F477" s="4"/>
      <c r="G477" s="35"/>
      <c r="H477" s="27"/>
      <c r="I477" s="4"/>
      <c r="J477" s="4"/>
      <c r="K477" s="4"/>
      <c r="L477" s="4"/>
    </row>
    <row r="478" spans="2:12">
      <c r="B478" s="4"/>
      <c r="C478" s="4"/>
      <c r="D478" s="4"/>
      <c r="E478" s="4"/>
      <c r="F478" s="4"/>
      <c r="G478" s="35"/>
      <c r="H478" s="27"/>
      <c r="I478" s="4"/>
      <c r="J478" s="4"/>
      <c r="K478" s="4"/>
      <c r="L478" s="4"/>
    </row>
    <row r="479" spans="2:12">
      <c r="B479" s="4"/>
      <c r="C479" s="4"/>
      <c r="D479" s="4"/>
      <c r="E479" s="4"/>
      <c r="F479" s="4"/>
      <c r="G479" s="35"/>
      <c r="H479" s="27"/>
      <c r="I479" s="4"/>
      <c r="J479" s="4"/>
      <c r="K479" s="4"/>
      <c r="L479" s="4"/>
    </row>
    <row r="480" spans="2:12">
      <c r="B480" s="4"/>
      <c r="C480" s="4"/>
      <c r="D480" s="4"/>
      <c r="E480" s="4"/>
      <c r="F480" s="4"/>
      <c r="G480" s="35"/>
      <c r="H480" s="27"/>
      <c r="I480" s="4"/>
      <c r="J480" s="4"/>
      <c r="K480" s="4"/>
      <c r="L480" s="4"/>
    </row>
    <row r="481" spans="2:12">
      <c r="B481" s="4"/>
      <c r="C481" s="4"/>
      <c r="D481" s="4"/>
      <c r="E481" s="4"/>
      <c r="F481" s="4"/>
      <c r="G481" s="35"/>
      <c r="H481" s="27"/>
      <c r="I481" s="4"/>
      <c r="J481" s="4"/>
      <c r="K481" s="4"/>
      <c r="L481" s="4"/>
    </row>
    <row r="482" spans="2:12">
      <c r="B482" s="4"/>
      <c r="C482" s="4"/>
      <c r="D482" s="4"/>
      <c r="E482" s="4"/>
      <c r="F482" s="4"/>
      <c r="G482" s="35"/>
      <c r="H482" s="27"/>
      <c r="I482" s="4"/>
      <c r="J482" s="4"/>
      <c r="K482" s="4"/>
      <c r="L482" s="4"/>
    </row>
    <row r="483" spans="2:12">
      <c r="B483" s="4"/>
      <c r="C483" s="4"/>
      <c r="D483" s="4"/>
      <c r="E483" s="4"/>
      <c r="F483" s="4"/>
      <c r="G483" s="35"/>
      <c r="H483" s="27"/>
      <c r="I483" s="4"/>
      <c r="J483" s="4"/>
      <c r="K483" s="4"/>
      <c r="L483" s="4"/>
    </row>
    <row r="484" spans="2:12">
      <c r="B484" s="4"/>
      <c r="C484" s="4"/>
      <c r="D484" s="4"/>
      <c r="E484" s="4"/>
      <c r="F484" s="4"/>
      <c r="G484" s="35"/>
      <c r="H484" s="27"/>
      <c r="I484" s="4"/>
      <c r="J484" s="4"/>
      <c r="K484" s="4"/>
      <c r="L484" s="4"/>
    </row>
    <row r="485" spans="2:12">
      <c r="B485" s="4"/>
      <c r="C485" s="4"/>
      <c r="D485" s="4"/>
      <c r="E485" s="4"/>
      <c r="F485" s="4"/>
      <c r="G485" s="35"/>
      <c r="H485" s="27"/>
      <c r="I485" s="4"/>
      <c r="J485" s="4"/>
      <c r="K485" s="4"/>
      <c r="L485" s="4"/>
    </row>
    <row r="486" spans="2:12">
      <c r="B486" s="4"/>
      <c r="C486" s="4"/>
      <c r="D486" s="4"/>
      <c r="E486" s="4"/>
      <c r="F486" s="4"/>
      <c r="G486" s="35"/>
      <c r="H486" s="27"/>
      <c r="I486" s="4"/>
      <c r="J486" s="4"/>
      <c r="K486" s="4"/>
      <c r="L486" s="4"/>
    </row>
    <row r="487" spans="2:12">
      <c r="B487" s="4"/>
      <c r="C487" s="4"/>
      <c r="D487" s="4"/>
      <c r="E487" s="4"/>
      <c r="F487" s="4"/>
      <c r="G487" s="35"/>
      <c r="H487" s="27"/>
      <c r="I487" s="4"/>
      <c r="J487" s="4"/>
      <c r="K487" s="4"/>
      <c r="L487" s="4"/>
    </row>
    <row r="488" spans="2:12">
      <c r="B488" s="4"/>
      <c r="C488" s="4"/>
      <c r="D488" s="4"/>
      <c r="E488" s="4"/>
      <c r="F488" s="4"/>
      <c r="G488" s="35"/>
      <c r="H488" s="27"/>
      <c r="I488" s="4"/>
      <c r="J488" s="4"/>
      <c r="K488" s="4"/>
      <c r="L488" s="4"/>
    </row>
    <row r="489" spans="2:12">
      <c r="B489" s="4"/>
      <c r="C489" s="4"/>
      <c r="D489" s="4"/>
      <c r="E489" s="4"/>
      <c r="F489" s="4"/>
      <c r="G489" s="35"/>
      <c r="H489" s="27"/>
      <c r="I489" s="4"/>
      <c r="J489" s="4"/>
      <c r="K489" s="4"/>
      <c r="L489" s="4"/>
    </row>
    <row r="490" spans="2:12">
      <c r="B490" s="4"/>
      <c r="C490" s="4"/>
      <c r="D490" s="4"/>
      <c r="E490" s="4"/>
      <c r="F490" s="4"/>
      <c r="G490" s="35"/>
      <c r="H490" s="27"/>
      <c r="I490" s="4"/>
      <c r="J490" s="4"/>
      <c r="K490" s="4"/>
      <c r="L490" s="4"/>
    </row>
    <row r="491" spans="2:12">
      <c r="B491" s="4"/>
      <c r="C491" s="4"/>
      <c r="D491" s="4"/>
      <c r="E491" s="4"/>
      <c r="F491" s="4"/>
      <c r="G491" s="35"/>
      <c r="H491" s="27"/>
      <c r="I491" s="4"/>
      <c r="J491" s="4"/>
      <c r="K491" s="4"/>
      <c r="L491" s="4"/>
    </row>
    <row r="492" spans="2:12">
      <c r="B492" s="4"/>
      <c r="C492" s="4"/>
      <c r="D492" s="4"/>
      <c r="E492" s="4"/>
      <c r="F492" s="4"/>
      <c r="G492" s="35"/>
      <c r="H492" s="27"/>
      <c r="I492" s="4"/>
      <c r="J492" s="4"/>
      <c r="K492" s="4"/>
      <c r="L492" s="4"/>
    </row>
    <row r="493" spans="2:12">
      <c r="B493" s="4"/>
      <c r="C493" s="4"/>
      <c r="D493" s="4"/>
      <c r="E493" s="4"/>
      <c r="F493" s="4"/>
      <c r="G493" s="35"/>
      <c r="H493" s="27"/>
      <c r="I493" s="4"/>
      <c r="J493" s="4"/>
      <c r="K493" s="4"/>
      <c r="L493" s="4"/>
    </row>
    <row r="494" spans="2:12">
      <c r="B494" s="4"/>
      <c r="C494" s="4"/>
      <c r="D494" s="4"/>
      <c r="E494" s="4"/>
      <c r="F494" s="4"/>
      <c r="G494" s="35"/>
      <c r="H494" s="27"/>
      <c r="I494" s="4"/>
      <c r="J494" s="4"/>
      <c r="K494" s="4"/>
      <c r="L494" s="4"/>
    </row>
    <row r="495" spans="2:12">
      <c r="B495" s="4"/>
      <c r="C495" s="4"/>
      <c r="D495" s="4"/>
      <c r="E495" s="4"/>
      <c r="F495" s="4"/>
      <c r="G495" s="35"/>
      <c r="H495" s="27"/>
      <c r="I495" s="4"/>
      <c r="J495" s="4"/>
      <c r="K495" s="4"/>
      <c r="L495" s="4"/>
    </row>
    <row r="496" spans="2:12">
      <c r="B496" s="4"/>
      <c r="C496" s="4"/>
      <c r="D496" s="4"/>
      <c r="E496" s="4"/>
      <c r="F496" s="4"/>
      <c r="G496" s="35"/>
      <c r="H496" s="27"/>
      <c r="I496" s="4"/>
      <c r="J496" s="4"/>
      <c r="K496" s="4"/>
      <c r="L496" s="4"/>
    </row>
    <row r="497" spans="2:12">
      <c r="B497" s="4"/>
      <c r="C497" s="4"/>
      <c r="D497" s="4"/>
      <c r="E497" s="4"/>
      <c r="F497" s="4"/>
      <c r="G497" s="35"/>
      <c r="H497" s="27"/>
      <c r="I497" s="4"/>
      <c r="J497" s="4"/>
      <c r="K497" s="4"/>
      <c r="L497" s="4"/>
    </row>
    <row r="498" spans="2:12">
      <c r="B498" s="4"/>
      <c r="C498" s="4"/>
      <c r="D498" s="4"/>
      <c r="E498" s="4"/>
      <c r="F498" s="4"/>
      <c r="G498" s="35"/>
      <c r="H498" s="27"/>
      <c r="I498" s="4"/>
      <c r="J498" s="4"/>
      <c r="K498" s="4"/>
      <c r="L498" s="4"/>
    </row>
    <row r="499" spans="2:12">
      <c r="B499" s="4"/>
      <c r="C499" s="4"/>
      <c r="D499" s="4"/>
      <c r="E499" s="4"/>
      <c r="F499" s="4"/>
      <c r="G499" s="35"/>
      <c r="H499" s="27"/>
      <c r="I499" s="4"/>
      <c r="J499" s="4"/>
      <c r="K499" s="4"/>
      <c r="L499" s="4"/>
    </row>
    <row r="500" spans="2:12">
      <c r="B500" s="4"/>
      <c r="C500" s="4"/>
      <c r="D500" s="4"/>
      <c r="E500" s="4"/>
      <c r="F500" s="4"/>
      <c r="G500" s="35"/>
      <c r="H500" s="27"/>
      <c r="I500" s="4"/>
      <c r="J500" s="4"/>
      <c r="K500" s="4"/>
      <c r="L500" s="4"/>
    </row>
    <row r="501" spans="2:12">
      <c r="B501" s="4"/>
      <c r="C501" s="4"/>
      <c r="D501" s="4"/>
      <c r="E501" s="4"/>
      <c r="F501" s="4"/>
      <c r="G501" s="35"/>
      <c r="H501" s="27"/>
      <c r="I501" s="4"/>
      <c r="J501" s="4"/>
      <c r="K501" s="4"/>
      <c r="L501" s="4"/>
    </row>
    <row r="502" spans="2:12">
      <c r="B502" s="4"/>
      <c r="C502" s="4"/>
      <c r="D502" s="4"/>
      <c r="E502" s="4"/>
      <c r="F502" s="4"/>
      <c r="G502" s="35"/>
      <c r="H502" s="27"/>
      <c r="I502" s="4"/>
      <c r="J502" s="4"/>
      <c r="K502" s="4"/>
      <c r="L502" s="4"/>
    </row>
    <row r="503" spans="2:12">
      <c r="B503" s="4"/>
      <c r="C503" s="4"/>
      <c r="D503" s="4"/>
      <c r="E503" s="4"/>
      <c r="F503" s="4"/>
      <c r="G503" s="35"/>
      <c r="H503" s="27"/>
      <c r="I503" s="4"/>
      <c r="J503" s="4"/>
      <c r="K503" s="4"/>
      <c r="L503" s="4"/>
    </row>
    <row r="504" spans="2:12">
      <c r="B504" s="4"/>
      <c r="C504" s="4"/>
      <c r="D504" s="4"/>
      <c r="E504" s="4"/>
      <c r="F504" s="4"/>
      <c r="G504" s="35"/>
      <c r="H504" s="27"/>
      <c r="I504" s="4"/>
      <c r="J504" s="4"/>
      <c r="K504" s="4"/>
      <c r="L504" s="4"/>
    </row>
    <row r="505" spans="2:12">
      <c r="B505" s="4"/>
      <c r="C505" s="4"/>
      <c r="D505" s="4"/>
      <c r="E505" s="4"/>
      <c r="F505" s="4"/>
      <c r="G505" s="35"/>
      <c r="H505" s="27"/>
      <c r="I505" s="4"/>
      <c r="J505" s="4"/>
      <c r="K505" s="4"/>
      <c r="L505" s="4"/>
    </row>
    <row r="506" spans="2:12">
      <c r="B506" s="4"/>
      <c r="C506" s="4"/>
      <c r="D506" s="4"/>
      <c r="E506" s="4"/>
      <c r="F506" s="4"/>
      <c r="G506" s="35"/>
      <c r="H506" s="27"/>
      <c r="I506" s="4"/>
      <c r="J506" s="4"/>
      <c r="K506" s="4"/>
      <c r="L506" s="4"/>
    </row>
    <row r="507" spans="2:12">
      <c r="B507" s="4"/>
      <c r="C507" s="4"/>
      <c r="D507" s="4"/>
      <c r="E507" s="4"/>
      <c r="F507" s="4"/>
      <c r="G507" s="35"/>
      <c r="H507" s="27"/>
      <c r="I507" s="4"/>
      <c r="J507" s="4"/>
      <c r="K507" s="4"/>
      <c r="L507" s="4"/>
    </row>
    <row r="508" spans="2:12">
      <c r="B508" s="4"/>
      <c r="C508" s="4"/>
      <c r="D508" s="4"/>
      <c r="E508" s="4"/>
      <c r="F508" s="4"/>
      <c r="G508" s="35"/>
      <c r="H508" s="27"/>
      <c r="I508" s="4"/>
      <c r="J508" s="4"/>
      <c r="K508" s="4"/>
      <c r="L508" s="4"/>
    </row>
    <row r="509" spans="2:12">
      <c r="B509" s="4"/>
      <c r="C509" s="4"/>
      <c r="D509" s="4"/>
      <c r="E509" s="4"/>
      <c r="F509" s="4"/>
      <c r="G509" s="35"/>
      <c r="H509" s="27"/>
      <c r="I509" s="4"/>
      <c r="J509" s="4"/>
      <c r="K509" s="4"/>
      <c r="L509" s="4"/>
    </row>
    <row r="510" spans="2:12">
      <c r="B510" s="4"/>
      <c r="C510" s="4"/>
      <c r="D510" s="4"/>
      <c r="E510" s="4"/>
      <c r="F510" s="4"/>
      <c r="G510" s="35"/>
      <c r="H510" s="27"/>
      <c r="I510" s="4"/>
      <c r="J510" s="4"/>
      <c r="K510" s="4"/>
      <c r="L510" s="4"/>
    </row>
    <row r="511" spans="2:12">
      <c r="B511" s="4"/>
      <c r="C511" s="4"/>
      <c r="D511" s="4"/>
      <c r="E511" s="4"/>
      <c r="F511" s="4"/>
      <c r="G511" s="35"/>
      <c r="H511" s="27"/>
      <c r="I511" s="4"/>
      <c r="J511" s="4"/>
      <c r="K511" s="4"/>
      <c r="L511" s="4"/>
    </row>
    <row r="512" spans="2:12">
      <c r="B512" s="4"/>
      <c r="C512" s="4"/>
      <c r="D512" s="4"/>
      <c r="E512" s="4"/>
      <c r="F512" s="4"/>
      <c r="G512" s="35"/>
      <c r="H512" s="27"/>
      <c r="I512" s="4"/>
      <c r="J512" s="4"/>
      <c r="K512" s="4"/>
      <c r="L512" s="4"/>
    </row>
    <row r="513" spans="2:12">
      <c r="B513" s="4"/>
      <c r="C513" s="4"/>
      <c r="D513" s="4"/>
      <c r="E513" s="4"/>
      <c r="F513" s="4"/>
      <c r="G513" s="35"/>
      <c r="H513" s="27"/>
      <c r="I513" s="4"/>
      <c r="J513" s="4"/>
      <c r="K513" s="4"/>
      <c r="L513" s="4"/>
    </row>
    <row r="514" spans="2:12">
      <c r="B514" s="4"/>
      <c r="C514" s="4"/>
      <c r="D514" s="4"/>
      <c r="E514" s="4"/>
      <c r="F514" s="4"/>
      <c r="G514" s="35"/>
      <c r="H514" s="27"/>
      <c r="I514" s="4"/>
      <c r="J514" s="4"/>
      <c r="K514" s="4"/>
      <c r="L514" s="4"/>
    </row>
    <row r="515" spans="2:12">
      <c r="B515" s="4"/>
      <c r="C515" s="4"/>
      <c r="D515" s="4"/>
      <c r="E515" s="4"/>
      <c r="F515" s="4"/>
      <c r="G515" s="35"/>
      <c r="H515" s="27"/>
      <c r="I515" s="4"/>
      <c r="J515" s="4"/>
      <c r="K515" s="4"/>
      <c r="L515" s="4"/>
    </row>
    <row r="516" spans="2:12">
      <c r="B516" s="4"/>
      <c r="C516" s="4"/>
      <c r="D516" s="4"/>
      <c r="E516" s="4"/>
      <c r="F516" s="4"/>
      <c r="G516" s="35"/>
      <c r="H516" s="27"/>
      <c r="I516" s="4"/>
      <c r="J516" s="4"/>
      <c r="K516" s="4"/>
      <c r="L516" s="4"/>
    </row>
    <row r="517" spans="2:12">
      <c r="B517" s="4"/>
      <c r="C517" s="4"/>
      <c r="D517" s="4"/>
      <c r="E517" s="4"/>
      <c r="F517" s="4"/>
      <c r="G517" s="35"/>
      <c r="H517" s="27"/>
      <c r="I517" s="4"/>
      <c r="J517" s="4"/>
      <c r="K517" s="4"/>
      <c r="L517" s="4"/>
    </row>
    <row r="518" spans="2:12">
      <c r="B518" s="4"/>
      <c r="C518" s="4"/>
      <c r="D518" s="4"/>
      <c r="E518" s="4"/>
      <c r="F518" s="4"/>
      <c r="G518" s="35"/>
      <c r="H518" s="27"/>
      <c r="I518" s="4"/>
      <c r="J518" s="4"/>
      <c r="K518" s="4"/>
      <c r="L518" s="4"/>
    </row>
    <row r="519" spans="2:12">
      <c r="B519" s="4"/>
      <c r="C519" s="4"/>
      <c r="D519" s="4"/>
      <c r="E519" s="4"/>
      <c r="F519" s="4"/>
      <c r="G519" s="35"/>
      <c r="H519" s="27"/>
      <c r="I519" s="4"/>
      <c r="J519" s="4"/>
      <c r="K519" s="4"/>
      <c r="L519" s="4"/>
    </row>
    <row r="520" spans="2:12">
      <c r="B520" s="4"/>
      <c r="C520" s="4"/>
      <c r="D520" s="4"/>
      <c r="E520" s="4"/>
      <c r="F520" s="4"/>
      <c r="G520" s="35"/>
      <c r="H520" s="27"/>
      <c r="I520" s="4"/>
      <c r="J520" s="4"/>
      <c r="K520" s="4"/>
      <c r="L520" s="4"/>
    </row>
    <row r="521" spans="2:12">
      <c r="B521" s="4"/>
      <c r="C521" s="4"/>
      <c r="D521" s="4"/>
      <c r="E521" s="4"/>
      <c r="F521" s="4"/>
      <c r="G521" s="35"/>
      <c r="H521" s="27"/>
      <c r="I521" s="4"/>
      <c r="J521" s="4"/>
      <c r="K521" s="4"/>
      <c r="L521" s="4"/>
    </row>
    <row r="522" spans="2:12">
      <c r="B522" s="4"/>
      <c r="C522" s="4"/>
      <c r="D522" s="4"/>
      <c r="E522" s="4"/>
      <c r="F522" s="4"/>
      <c r="G522" s="35"/>
      <c r="H522" s="27"/>
      <c r="I522" s="4"/>
      <c r="J522" s="4"/>
      <c r="K522" s="4"/>
      <c r="L522" s="4"/>
    </row>
    <row r="523" spans="2:12">
      <c r="B523" s="4"/>
      <c r="C523" s="4"/>
      <c r="D523" s="4"/>
      <c r="E523" s="4"/>
      <c r="F523" s="4"/>
      <c r="G523" s="35"/>
      <c r="H523" s="27"/>
      <c r="I523" s="4"/>
      <c r="J523" s="4"/>
      <c r="K523" s="4"/>
      <c r="L523" s="4"/>
    </row>
    <row r="524" spans="2:12">
      <c r="B524" s="4"/>
      <c r="C524" s="4"/>
      <c r="D524" s="4"/>
      <c r="E524" s="4"/>
      <c r="F524" s="4"/>
      <c r="G524" s="35"/>
      <c r="H524" s="27"/>
      <c r="I524" s="4"/>
      <c r="J524" s="4"/>
      <c r="K524" s="4"/>
      <c r="L524" s="4"/>
    </row>
    <row r="525" spans="2:12">
      <c r="B525" s="4"/>
      <c r="C525" s="4"/>
      <c r="D525" s="4"/>
      <c r="E525" s="4"/>
      <c r="F525" s="4"/>
      <c r="G525" s="35"/>
      <c r="H525" s="27"/>
      <c r="I525" s="4"/>
      <c r="J525" s="4"/>
      <c r="K525" s="4"/>
      <c r="L525" s="4"/>
    </row>
    <row r="526" spans="2:12">
      <c r="B526" s="4"/>
      <c r="C526" s="4"/>
      <c r="D526" s="4"/>
      <c r="E526" s="4"/>
      <c r="F526" s="4"/>
      <c r="G526" s="35"/>
      <c r="H526" s="27"/>
      <c r="I526" s="4"/>
      <c r="J526" s="4"/>
      <c r="K526" s="4"/>
      <c r="L526" s="4"/>
    </row>
    <row r="527" spans="2:12">
      <c r="B527" s="4"/>
      <c r="C527" s="4"/>
      <c r="D527" s="4"/>
      <c r="E527" s="4"/>
      <c r="F527" s="4"/>
      <c r="G527" s="35"/>
      <c r="H527" s="27"/>
      <c r="I527" s="4"/>
      <c r="J527" s="4"/>
      <c r="K527" s="4"/>
      <c r="L527" s="4"/>
    </row>
    <row r="528" spans="2:12">
      <c r="B528" s="4"/>
      <c r="C528" s="4"/>
      <c r="D528" s="4"/>
      <c r="E528" s="4"/>
      <c r="F528" s="4"/>
      <c r="G528" s="35"/>
      <c r="H528" s="27"/>
      <c r="I528" s="4"/>
      <c r="J528" s="4"/>
      <c r="K528" s="4"/>
      <c r="L528" s="4"/>
    </row>
    <row r="529" spans="2:12">
      <c r="B529" s="4"/>
      <c r="C529" s="4"/>
      <c r="D529" s="4"/>
      <c r="E529" s="4"/>
      <c r="F529" s="4"/>
      <c r="G529" s="35"/>
      <c r="H529" s="27"/>
      <c r="I529" s="4"/>
      <c r="J529" s="4"/>
      <c r="K529" s="4"/>
      <c r="L529" s="4"/>
    </row>
    <row r="530" spans="2:12">
      <c r="B530" s="4"/>
      <c r="C530" s="4"/>
      <c r="D530" s="4"/>
      <c r="E530" s="4"/>
      <c r="F530" s="4"/>
      <c r="G530" s="35"/>
      <c r="H530" s="27"/>
      <c r="I530" s="4"/>
      <c r="J530" s="4"/>
      <c r="K530" s="4"/>
      <c r="L530" s="4"/>
    </row>
    <row r="531" spans="2:12">
      <c r="B531" s="4"/>
      <c r="C531" s="4"/>
      <c r="D531" s="4"/>
      <c r="E531" s="4"/>
      <c r="F531" s="4"/>
      <c r="G531" s="35"/>
      <c r="H531" s="27"/>
      <c r="I531" s="4"/>
      <c r="J531" s="4"/>
      <c r="K531" s="4"/>
      <c r="L531" s="4"/>
    </row>
    <row r="532" spans="2:12">
      <c r="B532" s="4"/>
      <c r="C532" s="4"/>
      <c r="D532" s="4"/>
      <c r="E532" s="4"/>
      <c r="F532" s="4"/>
      <c r="G532" s="35"/>
      <c r="H532" s="27"/>
      <c r="I532" s="4"/>
      <c r="J532" s="4"/>
      <c r="K532" s="4"/>
      <c r="L532" s="4"/>
    </row>
    <row r="533" spans="2:12">
      <c r="B533" s="4"/>
      <c r="C533" s="4"/>
      <c r="D533" s="4"/>
      <c r="E533" s="4"/>
      <c r="F533" s="4"/>
      <c r="G533" s="35"/>
      <c r="H533" s="27"/>
      <c r="I533" s="4"/>
      <c r="J533" s="4"/>
      <c r="K533" s="4"/>
      <c r="L533" s="4"/>
    </row>
    <row r="534" spans="2:12">
      <c r="B534" s="4"/>
      <c r="C534" s="4"/>
      <c r="D534" s="4"/>
      <c r="E534" s="4"/>
      <c r="F534" s="4"/>
      <c r="G534" s="35"/>
      <c r="H534" s="27"/>
      <c r="I534" s="4"/>
      <c r="J534" s="4"/>
      <c r="K534" s="4"/>
      <c r="L534" s="4"/>
    </row>
    <row r="535" spans="2:12">
      <c r="B535" s="4"/>
      <c r="C535" s="4"/>
      <c r="D535" s="4"/>
      <c r="E535" s="4"/>
      <c r="F535" s="4"/>
      <c r="G535" s="35"/>
      <c r="H535" s="27"/>
      <c r="I535" s="4"/>
      <c r="J535" s="4"/>
      <c r="K535" s="4"/>
      <c r="L535" s="4"/>
    </row>
    <row r="536" spans="2:12">
      <c r="B536" s="4"/>
      <c r="C536" s="4"/>
      <c r="D536" s="4"/>
      <c r="E536" s="4"/>
      <c r="F536" s="4"/>
      <c r="G536" s="35"/>
      <c r="H536" s="27"/>
      <c r="I536" s="4"/>
      <c r="J536" s="4"/>
      <c r="K536" s="4"/>
      <c r="L536" s="4"/>
    </row>
    <row r="537" spans="2:12">
      <c r="B537" s="4"/>
      <c r="C537" s="4"/>
      <c r="D537" s="4"/>
      <c r="E537" s="4"/>
      <c r="F537" s="4"/>
      <c r="G537" s="35"/>
      <c r="H537" s="27"/>
      <c r="I537" s="4"/>
      <c r="J537" s="4"/>
      <c r="K537" s="4"/>
      <c r="L537" s="4"/>
    </row>
    <row r="538" spans="2:12">
      <c r="B538" s="4"/>
      <c r="C538" s="4"/>
      <c r="D538" s="4"/>
      <c r="E538" s="4"/>
      <c r="F538" s="4"/>
      <c r="G538" s="35"/>
      <c r="H538" s="27"/>
      <c r="I538" s="4"/>
      <c r="J538" s="4"/>
      <c r="K538" s="4"/>
      <c r="L538" s="4"/>
    </row>
    <row r="539" spans="2:12">
      <c r="B539" s="4"/>
      <c r="C539" s="4"/>
      <c r="D539" s="4"/>
      <c r="E539" s="4"/>
      <c r="F539" s="4"/>
      <c r="G539" s="35"/>
      <c r="H539" s="27"/>
      <c r="I539" s="4"/>
      <c r="J539" s="4"/>
      <c r="K539" s="4"/>
      <c r="L539" s="4"/>
    </row>
    <row r="540" spans="2:12">
      <c r="B540" s="4"/>
      <c r="C540" s="4"/>
      <c r="D540" s="4"/>
      <c r="E540" s="4"/>
      <c r="F540" s="4"/>
      <c r="G540" s="35"/>
      <c r="H540" s="27"/>
      <c r="I540" s="4"/>
      <c r="J540" s="4"/>
      <c r="K540" s="4"/>
      <c r="L540" s="4"/>
    </row>
    <row r="541" spans="2:12">
      <c r="B541" s="4"/>
      <c r="C541" s="4"/>
      <c r="D541" s="4"/>
      <c r="E541" s="4"/>
      <c r="F541" s="4"/>
      <c r="G541" s="35"/>
      <c r="H541" s="27"/>
      <c r="I541" s="4"/>
      <c r="J541" s="4"/>
      <c r="K541" s="4"/>
      <c r="L541" s="4"/>
    </row>
    <row r="542" spans="2:12">
      <c r="B542" s="4"/>
      <c r="C542" s="4"/>
      <c r="D542" s="4"/>
      <c r="E542" s="4"/>
      <c r="F542" s="4"/>
      <c r="G542" s="35"/>
      <c r="H542" s="27"/>
      <c r="I542" s="4"/>
      <c r="J542" s="4"/>
      <c r="K542" s="4"/>
      <c r="L542" s="4"/>
    </row>
    <row r="543" spans="2:12">
      <c r="B543" s="4"/>
      <c r="C543" s="4"/>
      <c r="D543" s="4"/>
      <c r="E543" s="4"/>
      <c r="F543" s="4"/>
      <c r="G543" s="35"/>
      <c r="H543" s="27"/>
      <c r="I543" s="4"/>
      <c r="J543" s="4"/>
      <c r="K543" s="4"/>
      <c r="L543" s="4"/>
    </row>
    <row r="544" spans="2:12">
      <c r="B544" s="4"/>
      <c r="C544" s="4"/>
      <c r="D544" s="4"/>
      <c r="E544" s="4"/>
      <c r="F544" s="4"/>
      <c r="G544" s="35"/>
      <c r="H544" s="27"/>
      <c r="I544" s="4"/>
      <c r="J544" s="4"/>
      <c r="K544" s="4"/>
      <c r="L544" s="4"/>
    </row>
    <row r="545" spans="2:12">
      <c r="B545" s="4"/>
      <c r="C545" s="4"/>
      <c r="D545" s="4"/>
      <c r="E545" s="4"/>
      <c r="F545" s="4"/>
      <c r="G545" s="35"/>
      <c r="H545" s="27"/>
      <c r="I545" s="4"/>
      <c r="J545" s="4"/>
      <c r="K545" s="4"/>
      <c r="L545" s="4"/>
    </row>
    <row r="546" spans="2:12">
      <c r="B546" s="4"/>
      <c r="C546" s="4"/>
      <c r="D546" s="4"/>
      <c r="E546" s="4"/>
      <c r="F546" s="4"/>
      <c r="G546" s="35"/>
      <c r="H546" s="27"/>
      <c r="I546" s="4"/>
      <c r="J546" s="4"/>
      <c r="K546" s="4"/>
      <c r="L546" s="4"/>
    </row>
    <row r="547" spans="2:12">
      <c r="B547" s="4"/>
      <c r="C547" s="4"/>
      <c r="D547" s="4"/>
      <c r="E547" s="4"/>
      <c r="F547" s="4"/>
      <c r="G547" s="35"/>
      <c r="H547" s="27"/>
      <c r="I547" s="4"/>
      <c r="J547" s="4"/>
      <c r="K547" s="4"/>
      <c r="L547" s="4"/>
    </row>
    <row r="548" spans="2:12">
      <c r="B548" s="4"/>
      <c r="C548" s="4"/>
      <c r="D548" s="4"/>
      <c r="E548" s="4"/>
      <c r="F548" s="4"/>
      <c r="G548" s="35"/>
      <c r="H548" s="27"/>
      <c r="I548" s="4"/>
      <c r="J548" s="4"/>
      <c r="K548" s="4"/>
      <c r="L548" s="4"/>
    </row>
    <row r="549" spans="2:12">
      <c r="B549" s="4"/>
      <c r="C549" s="4"/>
      <c r="D549" s="4"/>
      <c r="E549" s="4"/>
      <c r="F549" s="4"/>
      <c r="G549" s="35"/>
      <c r="H549" s="27"/>
      <c r="I549" s="4"/>
      <c r="J549" s="4"/>
      <c r="K549" s="4"/>
      <c r="L549" s="4"/>
    </row>
    <row r="550" spans="2:12">
      <c r="B550" s="4"/>
      <c r="C550" s="4"/>
      <c r="D550" s="4"/>
      <c r="E550" s="4"/>
      <c r="F550" s="4"/>
      <c r="G550" s="35"/>
      <c r="H550" s="27"/>
      <c r="I550" s="4"/>
      <c r="J550" s="4"/>
      <c r="K550" s="4"/>
      <c r="L550" s="4"/>
    </row>
    <row r="551" spans="2:12">
      <c r="B551" s="4"/>
      <c r="C551" s="4"/>
      <c r="D551" s="4"/>
      <c r="E551" s="4"/>
      <c r="F551" s="4"/>
      <c r="G551" s="35"/>
      <c r="H551" s="27"/>
      <c r="I551" s="4"/>
      <c r="J551" s="4"/>
      <c r="K551" s="4"/>
      <c r="L551" s="4"/>
    </row>
    <row r="552" spans="2:12">
      <c r="B552" s="4"/>
      <c r="C552" s="4"/>
      <c r="D552" s="4"/>
      <c r="E552" s="4"/>
      <c r="F552" s="4"/>
      <c r="G552" s="35"/>
      <c r="H552" s="27"/>
      <c r="I552" s="4"/>
      <c r="J552" s="4"/>
      <c r="K552" s="4"/>
      <c r="L552" s="4"/>
    </row>
    <row r="553" spans="2:12">
      <c r="B553" s="4"/>
      <c r="C553" s="4"/>
      <c r="D553" s="4"/>
      <c r="E553" s="4"/>
      <c r="F553" s="4"/>
      <c r="G553" s="35"/>
      <c r="H553" s="27"/>
      <c r="I553" s="4"/>
      <c r="J553" s="4"/>
      <c r="K553" s="4"/>
      <c r="L553" s="4"/>
    </row>
    <row r="554" spans="2:12">
      <c r="B554" s="4"/>
      <c r="C554" s="4"/>
      <c r="D554" s="4"/>
      <c r="E554" s="4"/>
      <c r="F554" s="4"/>
      <c r="G554" s="35"/>
      <c r="H554" s="27"/>
      <c r="I554" s="4"/>
      <c r="J554" s="4"/>
      <c r="K554" s="4"/>
      <c r="L554" s="4"/>
    </row>
    <row r="555" spans="2:12">
      <c r="B555" s="4"/>
      <c r="C555" s="4"/>
      <c r="D555" s="4"/>
      <c r="E555" s="4"/>
      <c r="F555" s="4"/>
      <c r="G555" s="35"/>
      <c r="H555" s="27"/>
      <c r="I555" s="4"/>
      <c r="J555" s="4"/>
      <c r="K555" s="4"/>
      <c r="L555" s="4"/>
    </row>
    <row r="556" spans="2:12">
      <c r="B556" s="4"/>
      <c r="C556" s="4"/>
      <c r="D556" s="4"/>
      <c r="E556" s="4"/>
      <c r="F556" s="4"/>
      <c r="G556" s="35"/>
      <c r="H556" s="27"/>
      <c r="I556" s="4"/>
      <c r="J556" s="4"/>
      <c r="K556" s="4"/>
      <c r="L556" s="4"/>
    </row>
    <row r="557" spans="2:12">
      <c r="B557" s="4"/>
      <c r="C557" s="4"/>
      <c r="D557" s="4"/>
      <c r="E557" s="4"/>
      <c r="F557" s="4"/>
      <c r="G557" s="35"/>
      <c r="H557" s="27"/>
      <c r="I557" s="4"/>
      <c r="J557" s="4"/>
      <c r="K557" s="4"/>
      <c r="L557" s="4"/>
    </row>
    <row r="558" spans="2:12">
      <c r="B558" s="4"/>
      <c r="C558" s="4"/>
      <c r="D558" s="4"/>
      <c r="E558" s="4"/>
      <c r="F558" s="4"/>
      <c r="G558" s="35"/>
      <c r="H558" s="27"/>
      <c r="I558" s="4"/>
      <c r="J558" s="4"/>
      <c r="K558" s="4"/>
      <c r="L558" s="4"/>
    </row>
    <row r="559" spans="2:12">
      <c r="B559" s="4"/>
      <c r="C559" s="4"/>
      <c r="D559" s="4"/>
      <c r="E559" s="4"/>
      <c r="F559" s="4"/>
      <c r="G559" s="35"/>
      <c r="H559" s="27"/>
      <c r="I559" s="4"/>
      <c r="J559" s="4"/>
      <c r="K559" s="4"/>
      <c r="L559" s="4"/>
    </row>
    <row r="560" spans="2:12">
      <c r="B560" s="4"/>
      <c r="C560" s="4"/>
      <c r="D560" s="4"/>
      <c r="E560" s="4"/>
      <c r="F560" s="4"/>
      <c r="G560" s="35"/>
      <c r="H560" s="27"/>
      <c r="I560" s="4"/>
      <c r="J560" s="4"/>
      <c r="K560" s="4"/>
      <c r="L560" s="4"/>
    </row>
    <row r="561" spans="2:12">
      <c r="B561" s="4"/>
      <c r="C561" s="4"/>
      <c r="D561" s="4"/>
      <c r="E561" s="4"/>
      <c r="F561" s="4"/>
      <c r="G561" s="35"/>
      <c r="H561" s="27"/>
      <c r="I561" s="4"/>
      <c r="J561" s="4"/>
      <c r="K561" s="4"/>
      <c r="L561" s="4"/>
    </row>
    <row r="562" spans="2:12">
      <c r="B562" s="4"/>
      <c r="C562" s="4"/>
      <c r="D562" s="4"/>
      <c r="E562" s="4"/>
      <c r="F562" s="4"/>
      <c r="G562" s="35"/>
      <c r="H562" s="27"/>
      <c r="I562" s="4"/>
      <c r="J562" s="4"/>
      <c r="K562" s="4"/>
      <c r="L562" s="4"/>
    </row>
    <row r="563" spans="2:12">
      <c r="B563" s="4"/>
      <c r="C563" s="4"/>
      <c r="D563" s="4"/>
      <c r="E563" s="4"/>
      <c r="F563" s="4"/>
      <c r="G563" s="35"/>
      <c r="H563" s="27"/>
      <c r="I563" s="4"/>
      <c r="J563" s="4"/>
      <c r="K563" s="4"/>
      <c r="L563" s="4"/>
    </row>
    <row r="564" spans="2:12">
      <c r="B564" s="4"/>
      <c r="C564" s="4"/>
      <c r="D564" s="4"/>
      <c r="E564" s="4"/>
      <c r="F564" s="4"/>
      <c r="G564" s="35"/>
      <c r="H564" s="27"/>
      <c r="I564" s="4"/>
      <c r="J564" s="4"/>
      <c r="K564" s="4"/>
      <c r="L564" s="4"/>
    </row>
    <row r="565" spans="2:12">
      <c r="B565" s="4"/>
      <c r="C565" s="4"/>
      <c r="D565" s="4"/>
      <c r="E565" s="4"/>
      <c r="F565" s="4"/>
      <c r="G565" s="35"/>
      <c r="H565" s="27"/>
      <c r="I565" s="4"/>
      <c r="J565" s="4"/>
      <c r="K565" s="4"/>
      <c r="L565" s="4"/>
    </row>
    <row r="566" spans="2:12">
      <c r="B566" s="4"/>
      <c r="C566" s="4"/>
      <c r="D566" s="4"/>
      <c r="E566" s="4"/>
      <c r="F566" s="4"/>
      <c r="G566" s="35"/>
      <c r="H566" s="27"/>
      <c r="I566" s="4"/>
      <c r="J566" s="4"/>
      <c r="K566" s="4"/>
      <c r="L566" s="4"/>
    </row>
    <row r="567" spans="2:12">
      <c r="B567" s="4"/>
      <c r="C567" s="4"/>
      <c r="D567" s="4"/>
      <c r="E567" s="4"/>
      <c r="F567" s="4"/>
      <c r="G567" s="35"/>
      <c r="H567" s="27"/>
      <c r="I567" s="4"/>
      <c r="J567" s="4"/>
      <c r="K567" s="4"/>
      <c r="L567" s="4"/>
    </row>
    <row r="568" spans="2:12">
      <c r="B568" s="4"/>
      <c r="C568" s="4"/>
      <c r="D568" s="4"/>
      <c r="E568" s="4"/>
      <c r="F568" s="4"/>
      <c r="G568" s="35"/>
      <c r="H568" s="27"/>
      <c r="I568" s="4"/>
      <c r="J568" s="4"/>
      <c r="K568" s="4"/>
      <c r="L568" s="4"/>
    </row>
    <row r="569" spans="2:12">
      <c r="B569" s="4"/>
      <c r="C569" s="4"/>
      <c r="D569" s="4"/>
      <c r="E569" s="4"/>
      <c r="F569" s="4"/>
      <c r="G569" s="35"/>
      <c r="H569" s="27"/>
      <c r="I569" s="4"/>
      <c r="J569" s="4"/>
      <c r="K569" s="4"/>
      <c r="L569" s="4"/>
    </row>
    <row r="570" spans="2:12">
      <c r="B570" s="4"/>
      <c r="C570" s="4"/>
      <c r="D570" s="4"/>
      <c r="E570" s="4"/>
      <c r="F570" s="4"/>
      <c r="G570" s="35"/>
      <c r="H570" s="27"/>
      <c r="I570" s="4"/>
      <c r="J570" s="4"/>
      <c r="K570" s="4"/>
      <c r="L570" s="4"/>
    </row>
    <row r="571" spans="2:12">
      <c r="B571" s="4"/>
      <c r="C571" s="4"/>
      <c r="D571" s="4"/>
      <c r="E571" s="4"/>
      <c r="F571" s="4"/>
      <c r="G571" s="35"/>
      <c r="H571" s="27"/>
      <c r="I571" s="4"/>
      <c r="J571" s="4"/>
      <c r="K571" s="4"/>
      <c r="L571" s="4"/>
    </row>
    <row r="572" spans="2:12">
      <c r="B572" s="4"/>
      <c r="C572" s="4"/>
      <c r="D572" s="4"/>
      <c r="E572" s="4"/>
      <c r="F572" s="4"/>
      <c r="G572" s="35"/>
      <c r="H572" s="27"/>
      <c r="I572" s="4"/>
      <c r="J572" s="4"/>
      <c r="K572" s="4"/>
      <c r="L572" s="4"/>
    </row>
    <row r="573" spans="2:12">
      <c r="B573" s="4"/>
      <c r="C573" s="4"/>
      <c r="D573" s="4"/>
      <c r="E573" s="4"/>
      <c r="F573" s="4"/>
      <c r="G573" s="35"/>
      <c r="H573" s="27"/>
      <c r="I573" s="4"/>
      <c r="J573" s="4"/>
      <c r="K573" s="4"/>
      <c r="L573" s="4"/>
    </row>
    <row r="574" spans="2:12">
      <c r="B574" s="4"/>
      <c r="C574" s="4"/>
      <c r="D574" s="4"/>
      <c r="E574" s="4"/>
      <c r="F574" s="4"/>
      <c r="G574" s="35"/>
      <c r="H574" s="27"/>
      <c r="I574" s="4"/>
      <c r="J574" s="4"/>
      <c r="K574" s="4"/>
      <c r="L574" s="4"/>
    </row>
    <row r="575" spans="2:12">
      <c r="B575" s="4"/>
      <c r="C575" s="4"/>
      <c r="D575" s="4"/>
      <c r="E575" s="4"/>
      <c r="F575" s="4"/>
      <c r="G575" s="35"/>
      <c r="H575" s="27"/>
      <c r="I575" s="4"/>
      <c r="J575" s="4"/>
      <c r="K575" s="4"/>
      <c r="L575" s="4"/>
    </row>
    <row r="576" spans="2:12">
      <c r="B576" s="4"/>
      <c r="C576" s="4"/>
      <c r="D576" s="4"/>
      <c r="E576" s="4"/>
      <c r="F576" s="4"/>
      <c r="G576" s="35"/>
      <c r="H576" s="27"/>
      <c r="I576" s="4"/>
      <c r="J576" s="4"/>
      <c r="K576" s="4"/>
      <c r="L576" s="4"/>
    </row>
    <row r="577" spans="2:12">
      <c r="B577" s="4"/>
      <c r="C577" s="4"/>
      <c r="D577" s="4"/>
      <c r="E577" s="4"/>
      <c r="F577" s="4"/>
      <c r="G577" s="35"/>
      <c r="H577" s="27"/>
      <c r="I577" s="4"/>
      <c r="J577" s="4"/>
      <c r="K577" s="4"/>
      <c r="L577" s="4"/>
    </row>
    <row r="578" spans="2:12">
      <c r="B578" s="4"/>
      <c r="C578" s="4"/>
      <c r="D578" s="4"/>
      <c r="E578" s="4"/>
      <c r="F578" s="4"/>
      <c r="G578" s="35"/>
      <c r="H578" s="27"/>
      <c r="I578" s="4"/>
      <c r="J578" s="4"/>
      <c r="K578" s="4"/>
      <c r="L578" s="4"/>
    </row>
    <row r="579" spans="2:12">
      <c r="B579" s="4"/>
      <c r="C579" s="4"/>
      <c r="D579" s="4"/>
      <c r="E579" s="4"/>
      <c r="F579" s="4"/>
      <c r="G579" s="35"/>
      <c r="H579" s="27"/>
      <c r="I579" s="4"/>
      <c r="J579" s="4"/>
      <c r="K579" s="4"/>
      <c r="L579" s="4"/>
    </row>
    <row r="580" spans="2:12">
      <c r="B580" s="4"/>
      <c r="C580" s="4"/>
      <c r="D580" s="4"/>
      <c r="E580" s="4"/>
      <c r="F580" s="4"/>
      <c r="G580" s="35"/>
      <c r="H580" s="27"/>
      <c r="I580" s="4"/>
      <c r="J580" s="4"/>
      <c r="K580" s="4"/>
      <c r="L580" s="4"/>
    </row>
    <row r="581" spans="2:12">
      <c r="B581" s="4"/>
      <c r="C581" s="4"/>
      <c r="D581" s="4"/>
      <c r="E581" s="4"/>
      <c r="F581" s="4"/>
      <c r="G581" s="35"/>
      <c r="H581" s="27"/>
      <c r="I581" s="4"/>
      <c r="J581" s="4"/>
      <c r="K581" s="4"/>
      <c r="L581" s="4"/>
    </row>
    <row r="582" spans="2:12">
      <c r="B582" s="4"/>
      <c r="C582" s="4"/>
      <c r="D582" s="4"/>
      <c r="E582" s="4"/>
      <c r="F582" s="4"/>
      <c r="G582" s="35"/>
      <c r="H582" s="27"/>
      <c r="I582" s="4"/>
      <c r="J582" s="4"/>
      <c r="K582" s="4"/>
      <c r="L582" s="4"/>
    </row>
    <row r="583" spans="2:12">
      <c r="B583" s="4"/>
      <c r="C583" s="4"/>
      <c r="D583" s="4"/>
      <c r="E583" s="4"/>
      <c r="F583" s="4"/>
      <c r="G583" s="35"/>
      <c r="H583" s="27"/>
      <c r="I583" s="4"/>
      <c r="J583" s="4"/>
      <c r="K583" s="4"/>
      <c r="L583" s="4"/>
    </row>
    <row r="584" spans="2:12">
      <c r="B584" s="4"/>
      <c r="C584" s="4"/>
      <c r="D584" s="4"/>
      <c r="E584" s="4"/>
      <c r="F584" s="4"/>
      <c r="G584" s="35"/>
      <c r="H584" s="27"/>
      <c r="I584" s="4"/>
      <c r="J584" s="4"/>
      <c r="K584" s="4"/>
      <c r="L584" s="4"/>
    </row>
    <row r="585" spans="2:12">
      <c r="B585" s="4"/>
      <c r="C585" s="4"/>
      <c r="D585" s="4"/>
      <c r="E585" s="4"/>
      <c r="F585" s="4"/>
      <c r="G585" s="35"/>
      <c r="H585" s="27"/>
      <c r="I585" s="4"/>
      <c r="J585" s="4"/>
      <c r="K585" s="4"/>
      <c r="L585" s="4"/>
    </row>
    <row r="586" spans="2:12">
      <c r="B586" s="4"/>
      <c r="C586" s="4"/>
      <c r="D586" s="4"/>
      <c r="E586" s="4"/>
      <c r="F586" s="4"/>
      <c r="G586" s="35"/>
      <c r="H586" s="27"/>
      <c r="I586" s="4"/>
      <c r="J586" s="4"/>
      <c r="K586" s="4"/>
      <c r="L586" s="4"/>
    </row>
    <row r="587" spans="2:12">
      <c r="B587" s="4"/>
      <c r="C587" s="4"/>
      <c r="D587" s="4"/>
      <c r="E587" s="4"/>
      <c r="F587" s="4"/>
      <c r="G587" s="35"/>
      <c r="H587" s="27"/>
      <c r="I587" s="4"/>
      <c r="J587" s="4"/>
      <c r="K587" s="4"/>
      <c r="L587" s="4"/>
    </row>
    <row r="588" spans="2:12">
      <c r="B588" s="4"/>
      <c r="C588" s="4"/>
      <c r="D588" s="4"/>
      <c r="E588" s="4"/>
      <c r="F588" s="4"/>
      <c r="G588" s="35"/>
      <c r="H588" s="27"/>
      <c r="I588" s="4"/>
      <c r="J588" s="4"/>
      <c r="K588" s="4"/>
      <c r="L588" s="4"/>
    </row>
    <row r="589" spans="2:12">
      <c r="B589" s="4"/>
      <c r="C589" s="4"/>
      <c r="D589" s="4"/>
      <c r="E589" s="4"/>
      <c r="F589" s="4"/>
      <c r="G589" s="35"/>
      <c r="H589" s="27"/>
      <c r="I589" s="4"/>
      <c r="J589" s="4"/>
      <c r="K589" s="4"/>
      <c r="L589" s="4"/>
    </row>
    <row r="590" spans="2:12">
      <c r="B590" s="4"/>
      <c r="C590" s="4"/>
      <c r="D590" s="4"/>
      <c r="E590" s="4"/>
      <c r="F590" s="4"/>
      <c r="G590" s="35"/>
      <c r="H590" s="27"/>
      <c r="I590" s="4"/>
      <c r="J590" s="4"/>
      <c r="K590" s="4"/>
      <c r="L590" s="4"/>
    </row>
    <row r="591" spans="2:12">
      <c r="B591" s="4"/>
      <c r="C591" s="4"/>
      <c r="D591" s="4"/>
      <c r="E591" s="4"/>
      <c r="F591" s="4"/>
      <c r="G591" s="35"/>
      <c r="H591" s="27"/>
      <c r="I591" s="4"/>
      <c r="J591" s="4"/>
      <c r="K591" s="4"/>
      <c r="L591" s="4"/>
    </row>
    <row r="592" spans="2:12">
      <c r="B592" s="4"/>
      <c r="C592" s="4"/>
      <c r="D592" s="4"/>
      <c r="E592" s="4"/>
      <c r="F592" s="4"/>
      <c r="G592" s="35"/>
      <c r="H592" s="27"/>
      <c r="I592" s="4"/>
      <c r="J592" s="4"/>
      <c r="K592" s="4"/>
      <c r="L592" s="4"/>
    </row>
    <row r="593" spans="2:12">
      <c r="B593" s="4"/>
      <c r="C593" s="4"/>
      <c r="D593" s="4"/>
      <c r="E593" s="4"/>
      <c r="F593" s="4"/>
      <c r="G593" s="35"/>
      <c r="H593" s="27"/>
      <c r="I593" s="4"/>
      <c r="J593" s="4"/>
      <c r="K593" s="4"/>
      <c r="L593" s="4"/>
    </row>
    <row r="594" spans="2:12">
      <c r="B594" s="4"/>
      <c r="C594" s="4"/>
      <c r="D594" s="4"/>
      <c r="E594" s="4"/>
      <c r="F594" s="4"/>
      <c r="G594" s="35"/>
      <c r="H594" s="27"/>
      <c r="I594" s="4"/>
      <c r="J594" s="4"/>
      <c r="K594" s="4"/>
      <c r="L594" s="4"/>
    </row>
    <row r="595" spans="2:12">
      <c r="B595" s="4"/>
      <c r="C595" s="4"/>
      <c r="D595" s="4"/>
      <c r="E595" s="4"/>
      <c r="F595" s="4"/>
      <c r="G595" s="35"/>
      <c r="H595" s="27"/>
      <c r="I595" s="4"/>
      <c r="J595" s="4"/>
      <c r="K595" s="4"/>
      <c r="L595" s="4"/>
    </row>
    <row r="596" spans="2:12">
      <c r="B596" s="4"/>
      <c r="C596" s="4"/>
      <c r="D596" s="4"/>
      <c r="E596" s="4"/>
      <c r="F596" s="4"/>
      <c r="G596" s="35"/>
      <c r="H596" s="27"/>
      <c r="I596" s="4"/>
      <c r="J596" s="4"/>
      <c r="K596" s="4"/>
      <c r="L596" s="4"/>
    </row>
    <row r="597" spans="2:12">
      <c r="B597" s="4"/>
      <c r="C597" s="4"/>
      <c r="D597" s="4"/>
      <c r="E597" s="4"/>
      <c r="F597" s="4"/>
      <c r="G597" s="35"/>
      <c r="H597" s="27"/>
      <c r="I597" s="4"/>
      <c r="J597" s="4"/>
      <c r="K597" s="4"/>
      <c r="L597" s="4"/>
    </row>
    <row r="598" spans="2:12">
      <c r="B598" s="4"/>
      <c r="C598" s="4"/>
      <c r="D598" s="4"/>
      <c r="E598" s="4"/>
      <c r="F598" s="4"/>
      <c r="G598" s="35"/>
      <c r="H598" s="27"/>
      <c r="I598" s="4"/>
      <c r="J598" s="4"/>
      <c r="K598" s="4"/>
      <c r="L598" s="4"/>
    </row>
    <row r="599" spans="2:12">
      <c r="B599" s="4"/>
      <c r="C599" s="4"/>
      <c r="D599" s="4"/>
      <c r="E599" s="4"/>
      <c r="F599" s="4"/>
      <c r="G599" s="35"/>
      <c r="H599" s="27"/>
      <c r="I599" s="4"/>
      <c r="J599" s="4"/>
      <c r="K599" s="4"/>
      <c r="L599" s="4"/>
    </row>
    <row r="600" spans="2:12">
      <c r="B600" s="4"/>
      <c r="C600" s="4"/>
      <c r="D600" s="4"/>
      <c r="E600" s="4"/>
      <c r="F600" s="4"/>
      <c r="G600" s="35"/>
      <c r="H600" s="27"/>
      <c r="I600" s="4"/>
      <c r="J600" s="4"/>
      <c r="K600" s="4"/>
      <c r="L600" s="4"/>
    </row>
    <row r="601" spans="2:12">
      <c r="B601" s="4"/>
      <c r="C601" s="4"/>
      <c r="D601" s="4"/>
      <c r="E601" s="4"/>
      <c r="F601" s="4"/>
      <c r="G601" s="35"/>
      <c r="H601" s="27"/>
      <c r="I601" s="4"/>
      <c r="J601" s="4"/>
      <c r="K601" s="4"/>
      <c r="L601" s="4"/>
    </row>
    <row r="602" spans="2:12">
      <c r="B602" s="4"/>
      <c r="C602" s="4"/>
      <c r="D602" s="4"/>
      <c r="E602" s="4"/>
      <c r="F602" s="4"/>
      <c r="G602" s="35"/>
      <c r="H602" s="27"/>
      <c r="I602" s="4"/>
      <c r="J602" s="4"/>
      <c r="K602" s="4"/>
      <c r="L602" s="4"/>
    </row>
    <row r="603" spans="2:12">
      <c r="B603" s="4"/>
      <c r="C603" s="4"/>
      <c r="D603" s="4"/>
      <c r="E603" s="4"/>
      <c r="F603" s="4"/>
      <c r="G603" s="35"/>
      <c r="H603" s="27"/>
      <c r="I603" s="4"/>
      <c r="J603" s="4"/>
      <c r="K603" s="4"/>
      <c r="L603" s="4"/>
    </row>
    <row r="604" spans="2:12">
      <c r="B604" s="4"/>
      <c r="C604" s="4"/>
      <c r="D604" s="4"/>
      <c r="E604" s="4"/>
      <c r="F604" s="4"/>
      <c r="G604" s="35"/>
      <c r="H604" s="27"/>
      <c r="I604" s="4"/>
      <c r="J604" s="4"/>
      <c r="K604" s="4"/>
      <c r="L604" s="4"/>
    </row>
    <row r="605" spans="2:12">
      <c r="B605" s="4"/>
      <c r="C605" s="4"/>
      <c r="D605" s="4"/>
      <c r="E605" s="4"/>
      <c r="F605" s="4"/>
      <c r="G605" s="35"/>
      <c r="H605" s="27"/>
      <c r="I605" s="4"/>
      <c r="J605" s="4"/>
      <c r="K605" s="4"/>
      <c r="L605" s="4"/>
    </row>
    <row r="606" spans="2:12">
      <c r="B606" s="4"/>
      <c r="C606" s="4"/>
      <c r="D606" s="4"/>
      <c r="E606" s="4"/>
      <c r="F606" s="4"/>
      <c r="G606" s="35"/>
      <c r="H606" s="27"/>
      <c r="I606" s="4"/>
      <c r="J606" s="4"/>
      <c r="K606" s="4"/>
      <c r="L606" s="4"/>
    </row>
    <row r="607" spans="2:12">
      <c r="B607" s="4"/>
      <c r="C607" s="4"/>
      <c r="D607" s="4"/>
      <c r="E607" s="4"/>
      <c r="F607" s="4"/>
      <c r="G607" s="35"/>
      <c r="H607" s="27"/>
      <c r="I607" s="4"/>
      <c r="J607" s="4"/>
      <c r="K607" s="4"/>
      <c r="L607" s="4"/>
    </row>
    <row r="608" spans="2:12">
      <c r="B608" s="4"/>
      <c r="C608" s="4"/>
      <c r="D608" s="4"/>
      <c r="E608" s="4"/>
      <c r="F608" s="4"/>
      <c r="G608" s="35"/>
      <c r="H608" s="27"/>
      <c r="I608" s="4"/>
      <c r="J608" s="4"/>
      <c r="K608" s="4"/>
      <c r="L608" s="4"/>
    </row>
    <row r="609" spans="2:12">
      <c r="B609" s="4"/>
      <c r="C609" s="4"/>
      <c r="D609" s="4"/>
      <c r="E609" s="4"/>
      <c r="F609" s="4"/>
      <c r="G609" s="35"/>
      <c r="H609" s="27"/>
      <c r="I609" s="4"/>
      <c r="J609" s="4"/>
      <c r="K609" s="4"/>
      <c r="L609" s="4"/>
    </row>
    <row r="610" spans="2:12">
      <c r="B610" s="4"/>
      <c r="C610" s="4"/>
      <c r="D610" s="4"/>
      <c r="E610" s="4"/>
      <c r="F610" s="4"/>
      <c r="G610" s="35"/>
      <c r="H610" s="27"/>
      <c r="I610" s="4"/>
      <c r="J610" s="4"/>
      <c r="K610" s="4"/>
      <c r="L610" s="4"/>
    </row>
    <row r="611" spans="2:12">
      <c r="B611" s="4"/>
      <c r="C611" s="4"/>
      <c r="D611" s="4"/>
      <c r="E611" s="4"/>
      <c r="F611" s="4"/>
      <c r="G611" s="35"/>
      <c r="H611" s="27"/>
      <c r="I611" s="4"/>
      <c r="J611" s="4"/>
      <c r="K611" s="4"/>
      <c r="L611" s="4"/>
    </row>
    <row r="612" spans="2:12">
      <c r="B612" s="4"/>
      <c r="C612" s="4"/>
      <c r="D612" s="4"/>
      <c r="E612" s="4"/>
      <c r="F612" s="4"/>
      <c r="G612" s="35"/>
      <c r="H612" s="27"/>
      <c r="I612" s="4"/>
      <c r="J612" s="4"/>
      <c r="K612" s="4"/>
      <c r="L612" s="4"/>
    </row>
    <row r="613" spans="2:12">
      <c r="B613" s="4"/>
      <c r="C613" s="4"/>
      <c r="D613" s="4"/>
      <c r="E613" s="4"/>
      <c r="F613" s="4"/>
      <c r="G613" s="35"/>
      <c r="H613" s="27"/>
      <c r="I613" s="4"/>
      <c r="J613" s="4"/>
      <c r="K613" s="4"/>
      <c r="L613" s="4"/>
    </row>
    <row r="614" spans="2:12">
      <c r="B614" s="4"/>
      <c r="C614" s="4"/>
      <c r="D614" s="4"/>
      <c r="E614" s="4"/>
      <c r="F614" s="4"/>
      <c r="G614" s="35"/>
      <c r="H614" s="27"/>
      <c r="I614" s="4"/>
      <c r="J614" s="4"/>
      <c r="K614" s="4"/>
      <c r="L614" s="4"/>
    </row>
    <row r="615" spans="2:12">
      <c r="B615" s="4"/>
      <c r="C615" s="4"/>
      <c r="D615" s="4"/>
      <c r="E615" s="4"/>
      <c r="F615" s="4"/>
      <c r="G615" s="35"/>
      <c r="H615" s="27"/>
      <c r="I615" s="4"/>
      <c r="J615" s="4"/>
      <c r="K615" s="4"/>
      <c r="L615" s="4"/>
    </row>
    <row r="616" spans="2:12">
      <c r="B616" s="4"/>
      <c r="C616" s="4"/>
      <c r="D616" s="4"/>
      <c r="E616" s="4"/>
      <c r="F616" s="4"/>
      <c r="G616" s="35"/>
      <c r="H616" s="27"/>
      <c r="I616" s="4"/>
      <c r="J616" s="4"/>
      <c r="K616" s="4"/>
      <c r="L616" s="4"/>
    </row>
    <row r="617" spans="2:12">
      <c r="B617" s="4"/>
      <c r="C617" s="4"/>
      <c r="D617" s="4"/>
      <c r="E617" s="4"/>
      <c r="F617" s="4"/>
      <c r="G617" s="35"/>
      <c r="H617" s="27"/>
      <c r="I617" s="4"/>
      <c r="J617" s="4"/>
      <c r="K617" s="4"/>
      <c r="L617" s="4"/>
    </row>
    <row r="618" spans="2:12">
      <c r="B618" s="4"/>
      <c r="C618" s="4"/>
      <c r="D618" s="4"/>
      <c r="E618" s="4"/>
      <c r="F618" s="4"/>
      <c r="G618" s="35"/>
      <c r="H618" s="27"/>
      <c r="I618" s="4"/>
      <c r="J618" s="4"/>
      <c r="K618" s="4"/>
      <c r="L618" s="4"/>
    </row>
    <row r="619" spans="2:12">
      <c r="B619" s="4"/>
      <c r="C619" s="4"/>
      <c r="D619" s="4"/>
      <c r="E619" s="4"/>
      <c r="F619" s="4"/>
      <c r="G619" s="35"/>
      <c r="H619" s="27"/>
      <c r="I619" s="4"/>
      <c r="J619" s="4"/>
      <c r="K619" s="4"/>
      <c r="L619" s="4"/>
    </row>
    <row r="620" spans="2:12">
      <c r="B620" s="4"/>
      <c r="C620" s="4"/>
      <c r="D620" s="4"/>
      <c r="E620" s="4"/>
      <c r="F620" s="4"/>
      <c r="G620" s="35"/>
      <c r="H620" s="27"/>
      <c r="I620" s="4"/>
      <c r="J620" s="4"/>
      <c r="K620" s="4"/>
      <c r="L620" s="4"/>
    </row>
    <row r="621" spans="2:12">
      <c r="B621" s="4"/>
      <c r="C621" s="4"/>
      <c r="D621" s="4"/>
      <c r="E621" s="4"/>
      <c r="F621" s="4"/>
      <c r="G621" s="35"/>
      <c r="H621" s="27"/>
      <c r="I621" s="4"/>
      <c r="J621" s="4"/>
      <c r="K621" s="4"/>
      <c r="L621" s="4"/>
    </row>
    <row r="622" spans="2:12">
      <c r="B622" s="4"/>
      <c r="C622" s="4"/>
      <c r="D622" s="4"/>
      <c r="E622" s="4"/>
      <c r="F622" s="4"/>
      <c r="G622" s="35"/>
      <c r="H622" s="27"/>
      <c r="I622" s="4"/>
      <c r="J622" s="4"/>
      <c r="K622" s="4"/>
      <c r="L622" s="4"/>
    </row>
    <row r="623" spans="2:12">
      <c r="B623" s="4"/>
      <c r="C623" s="4"/>
      <c r="D623" s="4"/>
      <c r="E623" s="4"/>
      <c r="F623" s="4"/>
      <c r="G623" s="35"/>
      <c r="H623" s="27"/>
      <c r="I623" s="4"/>
      <c r="J623" s="4"/>
      <c r="K623" s="4"/>
      <c r="L623" s="4"/>
    </row>
    <row r="624" spans="2:12">
      <c r="B624" s="4"/>
      <c r="C624" s="4"/>
      <c r="D624" s="4"/>
      <c r="E624" s="4"/>
      <c r="F624" s="4"/>
      <c r="G624" s="35"/>
      <c r="H624" s="27"/>
      <c r="I624" s="4"/>
      <c r="J624" s="4"/>
      <c r="K624" s="4"/>
      <c r="L624" s="4"/>
    </row>
    <row r="625" spans="2:12">
      <c r="B625" s="4"/>
      <c r="C625" s="4"/>
      <c r="D625" s="4"/>
      <c r="E625" s="4"/>
      <c r="F625" s="4"/>
      <c r="G625" s="35"/>
      <c r="H625" s="27"/>
      <c r="I625" s="4"/>
      <c r="J625" s="4"/>
      <c r="K625" s="4"/>
      <c r="L625" s="4"/>
    </row>
    <row r="626" spans="2:12">
      <c r="B626" s="4"/>
      <c r="C626" s="4"/>
      <c r="D626" s="4"/>
      <c r="E626" s="4"/>
      <c r="F626" s="4"/>
      <c r="G626" s="35"/>
      <c r="H626" s="27"/>
      <c r="I626" s="4"/>
      <c r="J626" s="4"/>
      <c r="K626" s="4"/>
      <c r="L626" s="4"/>
    </row>
    <row r="627" spans="2:12">
      <c r="B627" s="4"/>
      <c r="C627" s="4"/>
      <c r="D627" s="4"/>
      <c r="E627" s="4"/>
      <c r="F627" s="4"/>
      <c r="G627" s="35"/>
      <c r="H627" s="27"/>
      <c r="I627" s="4"/>
      <c r="J627" s="4"/>
      <c r="K627" s="4"/>
      <c r="L627" s="4"/>
    </row>
    <row r="628" spans="2:12">
      <c r="B628" s="4"/>
      <c r="C628" s="4"/>
      <c r="D628" s="4"/>
      <c r="E628" s="4"/>
      <c r="F628" s="4"/>
      <c r="G628" s="35"/>
      <c r="H628" s="27"/>
      <c r="I628" s="4"/>
      <c r="J628" s="4"/>
      <c r="K628" s="4"/>
      <c r="L628" s="4"/>
    </row>
    <row r="629" spans="2:12">
      <c r="B629" s="4"/>
      <c r="C629" s="4"/>
      <c r="D629" s="4"/>
      <c r="E629" s="4"/>
      <c r="F629" s="4"/>
      <c r="G629" s="35"/>
      <c r="H629" s="27"/>
      <c r="I629" s="4"/>
      <c r="J629" s="4"/>
      <c r="K629" s="4"/>
      <c r="L629" s="4"/>
    </row>
    <row r="630" spans="2:12">
      <c r="B630" s="4"/>
      <c r="C630" s="4"/>
      <c r="D630" s="4"/>
      <c r="E630" s="4"/>
      <c r="F630" s="4"/>
      <c r="G630" s="35"/>
      <c r="H630" s="27"/>
      <c r="I630" s="4"/>
      <c r="J630" s="4"/>
      <c r="K630" s="4"/>
      <c r="L630" s="4"/>
    </row>
    <row r="631" spans="2:12">
      <c r="B631" s="4"/>
      <c r="C631" s="4"/>
      <c r="D631" s="4"/>
      <c r="E631" s="4"/>
      <c r="F631" s="4"/>
      <c r="G631" s="35"/>
      <c r="H631" s="27"/>
      <c r="I631" s="4"/>
      <c r="J631" s="4"/>
      <c r="K631" s="4"/>
      <c r="L631" s="4"/>
    </row>
    <row r="632" spans="2:12">
      <c r="B632" s="4"/>
      <c r="C632" s="4"/>
      <c r="D632" s="4"/>
      <c r="E632" s="4"/>
      <c r="F632" s="4"/>
      <c r="G632" s="35"/>
      <c r="H632" s="27"/>
      <c r="I632" s="4"/>
      <c r="J632" s="4"/>
      <c r="K632" s="4"/>
      <c r="L632" s="4"/>
    </row>
    <row r="633" spans="2:12">
      <c r="B633" s="4"/>
      <c r="C633" s="4"/>
      <c r="D633" s="4"/>
      <c r="E633" s="4"/>
      <c r="F633" s="4"/>
      <c r="G633" s="35"/>
      <c r="H633" s="27"/>
      <c r="I633" s="4"/>
      <c r="J633" s="4"/>
      <c r="K633" s="4"/>
      <c r="L633" s="4"/>
    </row>
    <row r="634" spans="2:12">
      <c r="B634" s="4"/>
      <c r="C634" s="4"/>
      <c r="D634" s="4"/>
      <c r="E634" s="4"/>
      <c r="F634" s="4"/>
      <c r="G634" s="35"/>
      <c r="H634" s="27"/>
      <c r="I634" s="4"/>
      <c r="J634" s="4"/>
      <c r="K634" s="4"/>
      <c r="L634" s="4"/>
    </row>
    <row r="635" spans="2:12">
      <c r="B635" s="4"/>
      <c r="C635" s="4"/>
      <c r="D635" s="4"/>
      <c r="E635" s="4"/>
      <c r="F635" s="4"/>
      <c r="G635" s="35"/>
      <c r="H635" s="27"/>
      <c r="I635" s="4"/>
      <c r="J635" s="4"/>
      <c r="K635" s="4"/>
      <c r="L635" s="4"/>
    </row>
    <row r="636" spans="2:12">
      <c r="B636" s="4"/>
      <c r="C636" s="4"/>
      <c r="D636" s="4"/>
      <c r="E636" s="4"/>
      <c r="F636" s="4"/>
      <c r="G636" s="35"/>
      <c r="H636" s="27"/>
      <c r="I636" s="4"/>
      <c r="J636" s="4"/>
      <c r="K636" s="4"/>
      <c r="L636" s="4"/>
    </row>
    <row r="637" spans="2:12">
      <c r="B637" s="4"/>
      <c r="C637" s="4"/>
      <c r="D637" s="4"/>
      <c r="E637" s="4"/>
      <c r="F637" s="4"/>
      <c r="G637" s="35"/>
      <c r="H637" s="27"/>
      <c r="I637" s="4"/>
      <c r="J637" s="4"/>
      <c r="K637" s="4"/>
      <c r="L637" s="4"/>
    </row>
    <row r="638" spans="2:12">
      <c r="B638" s="4"/>
      <c r="C638" s="4"/>
      <c r="D638" s="4"/>
      <c r="E638" s="4"/>
      <c r="F638" s="4"/>
      <c r="G638" s="35"/>
      <c r="H638" s="27"/>
      <c r="I638" s="4"/>
      <c r="J638" s="4"/>
      <c r="K638" s="4"/>
      <c r="L638" s="4"/>
    </row>
    <row r="639" spans="2:12">
      <c r="B639" s="4"/>
      <c r="C639" s="4"/>
      <c r="D639" s="4"/>
      <c r="E639" s="4"/>
      <c r="F639" s="4"/>
      <c r="G639" s="35"/>
      <c r="H639" s="27"/>
      <c r="I639" s="4"/>
      <c r="J639" s="4"/>
      <c r="K639" s="4"/>
      <c r="L639" s="4"/>
    </row>
    <row r="640" spans="2:12">
      <c r="B640" s="4"/>
      <c r="C640" s="4"/>
      <c r="D640" s="4"/>
      <c r="E640" s="4"/>
      <c r="F640" s="4"/>
      <c r="G640" s="35"/>
      <c r="H640" s="27"/>
      <c r="I640" s="4"/>
      <c r="J640" s="4"/>
      <c r="K640" s="4"/>
      <c r="L640" s="4"/>
    </row>
    <row r="641" spans="2:12">
      <c r="B641" s="4"/>
      <c r="C641" s="4"/>
      <c r="D641" s="4"/>
      <c r="E641" s="4"/>
      <c r="F641" s="4"/>
      <c r="G641" s="35"/>
      <c r="H641" s="27"/>
      <c r="I641" s="4"/>
      <c r="J641" s="4"/>
      <c r="K641" s="4"/>
      <c r="L641" s="4"/>
    </row>
    <row r="642" spans="2:12">
      <c r="B642" s="4"/>
      <c r="C642" s="4"/>
      <c r="D642" s="4"/>
      <c r="E642" s="4"/>
      <c r="F642" s="4"/>
      <c r="G642" s="35"/>
      <c r="H642" s="27"/>
      <c r="I642" s="4"/>
      <c r="J642" s="4"/>
      <c r="K642" s="4"/>
      <c r="L642" s="4"/>
    </row>
    <row r="643" spans="2:12">
      <c r="B643" s="4"/>
      <c r="C643" s="4"/>
      <c r="D643" s="4"/>
      <c r="E643" s="4"/>
      <c r="F643" s="4"/>
      <c r="G643" s="35"/>
      <c r="H643" s="27"/>
      <c r="I643" s="4"/>
      <c r="J643" s="4"/>
      <c r="K643" s="4"/>
      <c r="L643" s="4"/>
    </row>
    <row r="644" spans="2:12">
      <c r="B644" s="4"/>
      <c r="C644" s="4"/>
      <c r="D644" s="4"/>
      <c r="E644" s="4"/>
      <c r="F644" s="4"/>
      <c r="G644" s="35"/>
      <c r="H644" s="27"/>
      <c r="I644" s="4"/>
      <c r="J644" s="4"/>
      <c r="K644" s="4"/>
      <c r="L644" s="4"/>
    </row>
    <row r="645" spans="2:12">
      <c r="B645" s="4"/>
      <c r="C645" s="4"/>
      <c r="D645" s="4"/>
      <c r="E645" s="4"/>
      <c r="F645" s="4"/>
      <c r="G645" s="35"/>
      <c r="H645" s="27"/>
      <c r="I645" s="4"/>
      <c r="J645" s="4"/>
      <c r="K645" s="4"/>
      <c r="L645" s="4"/>
    </row>
    <row r="646" spans="2:12">
      <c r="B646" s="4"/>
      <c r="C646" s="4"/>
      <c r="D646" s="4"/>
      <c r="E646" s="4"/>
      <c r="F646" s="4"/>
      <c r="G646" s="35"/>
      <c r="H646" s="27"/>
      <c r="I646" s="4"/>
      <c r="J646" s="4"/>
      <c r="K646" s="4"/>
      <c r="L646" s="4"/>
    </row>
    <row r="647" spans="2:12">
      <c r="B647" s="4"/>
      <c r="C647" s="4"/>
      <c r="D647" s="4"/>
      <c r="E647" s="4"/>
      <c r="F647" s="4"/>
      <c r="G647" s="35"/>
      <c r="H647" s="27"/>
      <c r="I647" s="4"/>
      <c r="J647" s="4"/>
      <c r="K647" s="4"/>
      <c r="L647" s="4"/>
    </row>
    <row r="648" spans="2:12">
      <c r="B648" s="4"/>
      <c r="C648" s="4"/>
      <c r="D648" s="4"/>
      <c r="E648" s="4"/>
      <c r="F648" s="4"/>
      <c r="G648" s="35"/>
      <c r="H648" s="27"/>
      <c r="I648" s="4"/>
      <c r="J648" s="4"/>
      <c r="K648" s="4"/>
      <c r="L648" s="4"/>
    </row>
    <row r="649" spans="2:12">
      <c r="B649" s="4"/>
      <c r="C649" s="4"/>
      <c r="D649" s="4"/>
      <c r="E649" s="4"/>
      <c r="F649" s="4"/>
      <c r="G649" s="35"/>
      <c r="H649" s="27"/>
      <c r="I649" s="4"/>
      <c r="J649" s="4"/>
      <c r="K649" s="4"/>
      <c r="L649" s="4"/>
    </row>
    <row r="650" spans="2:12">
      <c r="B650" s="4"/>
      <c r="C650" s="4"/>
      <c r="D650" s="4"/>
      <c r="E650" s="4"/>
      <c r="F650" s="4"/>
      <c r="G650" s="35"/>
      <c r="H650" s="27"/>
      <c r="I650" s="4"/>
      <c r="J650" s="4"/>
      <c r="K650" s="4"/>
      <c r="L650" s="4"/>
    </row>
    <row r="651" spans="2:12">
      <c r="B651" s="4"/>
      <c r="C651" s="4"/>
      <c r="D651" s="4"/>
      <c r="E651" s="4"/>
      <c r="F651" s="4"/>
      <c r="G651" s="35"/>
      <c r="H651" s="27"/>
      <c r="I651" s="4"/>
      <c r="J651" s="4"/>
      <c r="K651" s="4"/>
      <c r="L651" s="4"/>
    </row>
    <row r="652" spans="2:12">
      <c r="B652" s="4"/>
      <c r="C652" s="4"/>
      <c r="D652" s="4"/>
      <c r="E652" s="4"/>
      <c r="F652" s="4"/>
      <c r="G652" s="35"/>
      <c r="H652" s="27"/>
      <c r="I652" s="4"/>
      <c r="J652" s="4"/>
      <c r="K652" s="4"/>
      <c r="L652" s="4"/>
    </row>
    <row r="653" spans="2:12">
      <c r="B653" s="4"/>
      <c r="C653" s="4"/>
      <c r="D653" s="4"/>
      <c r="E653" s="4"/>
      <c r="F653" s="4"/>
      <c r="G653" s="35"/>
      <c r="H653" s="27"/>
      <c r="I653" s="4"/>
      <c r="J653" s="4"/>
      <c r="K653" s="4"/>
      <c r="L653" s="4"/>
    </row>
    <row r="654" spans="2:12">
      <c r="B654" s="4"/>
      <c r="C654" s="4"/>
      <c r="D654" s="4"/>
      <c r="E654" s="4"/>
      <c r="F654" s="4"/>
      <c r="G654" s="35"/>
      <c r="H654" s="27"/>
      <c r="I654" s="4"/>
      <c r="J654" s="4"/>
      <c r="K654" s="4"/>
      <c r="L654" s="4"/>
    </row>
    <row r="655" spans="2:12">
      <c r="B655" s="4"/>
      <c r="C655" s="4"/>
      <c r="D655" s="4"/>
      <c r="E655" s="4"/>
      <c r="F655" s="4"/>
      <c r="G655" s="35"/>
      <c r="H655" s="27"/>
      <c r="I655" s="4"/>
      <c r="J655" s="4"/>
      <c r="K655" s="4"/>
      <c r="L655" s="4"/>
    </row>
    <row r="656" spans="2:12">
      <c r="B656" s="4"/>
      <c r="C656" s="4"/>
      <c r="D656" s="4"/>
      <c r="E656" s="4"/>
      <c r="F656" s="4"/>
      <c r="G656" s="35"/>
      <c r="H656" s="27"/>
      <c r="I656" s="4"/>
      <c r="J656" s="4"/>
      <c r="K656" s="4"/>
      <c r="L656" s="4"/>
    </row>
    <row r="657" spans="2:12">
      <c r="B657" s="4"/>
      <c r="C657" s="4"/>
      <c r="D657" s="4"/>
      <c r="E657" s="4"/>
      <c r="F657" s="4"/>
      <c r="G657" s="35"/>
      <c r="H657" s="27"/>
      <c r="I657" s="4"/>
      <c r="J657" s="4"/>
      <c r="K657" s="4"/>
      <c r="L657" s="4"/>
    </row>
    <row r="658" spans="2:12">
      <c r="B658" s="4"/>
      <c r="C658" s="4"/>
      <c r="D658" s="4"/>
      <c r="E658" s="4"/>
      <c r="F658" s="4"/>
      <c r="G658" s="35"/>
      <c r="H658" s="27"/>
      <c r="I658" s="4"/>
      <c r="J658" s="4"/>
      <c r="K658" s="4"/>
      <c r="L658" s="4"/>
    </row>
    <row r="659" spans="2:12">
      <c r="B659" s="4"/>
      <c r="C659" s="4"/>
      <c r="D659" s="4"/>
      <c r="E659" s="4"/>
      <c r="F659" s="4"/>
      <c r="G659" s="35"/>
      <c r="H659" s="27"/>
      <c r="I659" s="4"/>
      <c r="J659" s="4"/>
      <c r="K659" s="4"/>
      <c r="L659" s="4"/>
    </row>
    <row r="660" spans="2:12">
      <c r="B660" s="4"/>
      <c r="C660" s="4"/>
      <c r="D660" s="4"/>
      <c r="E660" s="4"/>
      <c r="F660" s="4"/>
      <c r="G660" s="35"/>
      <c r="H660" s="27"/>
      <c r="I660" s="4"/>
      <c r="J660" s="4"/>
      <c r="K660" s="4"/>
      <c r="L660" s="4"/>
    </row>
    <row r="661" spans="2:12">
      <c r="B661" s="4"/>
      <c r="C661" s="4"/>
      <c r="D661" s="4"/>
      <c r="E661" s="4"/>
      <c r="F661" s="4"/>
      <c r="G661" s="35"/>
      <c r="H661" s="27"/>
      <c r="I661" s="4"/>
      <c r="J661" s="4"/>
      <c r="K661" s="4"/>
      <c r="L661" s="4"/>
    </row>
    <row r="662" spans="2:12">
      <c r="B662" s="4"/>
      <c r="C662" s="4"/>
      <c r="D662" s="4"/>
      <c r="E662" s="4"/>
      <c r="F662" s="4"/>
      <c r="G662" s="35"/>
      <c r="H662" s="27"/>
      <c r="I662" s="4"/>
      <c r="J662" s="4"/>
      <c r="K662" s="4"/>
      <c r="L662" s="4"/>
    </row>
    <row r="663" spans="2:12">
      <c r="B663" s="4"/>
      <c r="C663" s="4"/>
      <c r="D663" s="4"/>
      <c r="E663" s="4"/>
      <c r="F663" s="4"/>
      <c r="G663" s="35"/>
      <c r="H663" s="27"/>
      <c r="I663" s="4"/>
      <c r="J663" s="4"/>
      <c r="K663" s="4"/>
      <c r="L663" s="4"/>
    </row>
    <row r="664" spans="2:12">
      <c r="B664" s="4"/>
      <c r="C664" s="4"/>
      <c r="D664" s="4"/>
      <c r="E664" s="4"/>
      <c r="F664" s="4"/>
      <c r="G664" s="35"/>
      <c r="H664" s="27"/>
      <c r="I664" s="4"/>
      <c r="J664" s="4"/>
      <c r="K664" s="4"/>
      <c r="L664" s="4"/>
    </row>
    <row r="665" spans="2:12">
      <c r="B665" s="4"/>
      <c r="C665" s="4"/>
      <c r="D665" s="4"/>
      <c r="E665" s="4"/>
      <c r="F665" s="4"/>
      <c r="G665" s="35"/>
      <c r="H665" s="27"/>
      <c r="I665" s="4"/>
      <c r="J665" s="4"/>
      <c r="K665" s="4"/>
      <c r="L665" s="4"/>
    </row>
    <row r="666" spans="2:12">
      <c r="B666" s="4"/>
      <c r="C666" s="4"/>
      <c r="D666" s="4"/>
      <c r="E666" s="4"/>
      <c r="F666" s="4"/>
      <c r="G666" s="35"/>
      <c r="H666" s="27"/>
      <c r="I666" s="4"/>
      <c r="J666" s="4"/>
      <c r="K666" s="4"/>
      <c r="L666" s="4"/>
    </row>
    <row r="667" spans="2:12">
      <c r="B667" s="4"/>
      <c r="C667" s="4"/>
      <c r="D667" s="4"/>
      <c r="E667" s="4"/>
      <c r="F667" s="4"/>
      <c r="G667" s="35"/>
      <c r="H667" s="27"/>
      <c r="I667" s="4"/>
      <c r="J667" s="4"/>
      <c r="K667" s="4"/>
      <c r="L667" s="4"/>
    </row>
    <row r="668" spans="2:12">
      <c r="B668" s="4"/>
      <c r="C668" s="4"/>
      <c r="D668" s="4"/>
      <c r="E668" s="4"/>
      <c r="F668" s="4"/>
      <c r="G668" s="35"/>
      <c r="H668" s="27"/>
      <c r="I668" s="4"/>
      <c r="J668" s="4"/>
      <c r="K668" s="4"/>
      <c r="L668" s="4"/>
    </row>
    <row r="669" spans="2:12">
      <c r="B669" s="4"/>
      <c r="C669" s="4"/>
      <c r="D669" s="4"/>
      <c r="E669" s="4"/>
      <c r="F669" s="4"/>
      <c r="G669" s="35"/>
      <c r="H669" s="27"/>
      <c r="I669" s="4"/>
      <c r="J669" s="4"/>
      <c r="K669" s="4"/>
      <c r="L669" s="4"/>
    </row>
    <row r="670" spans="2:12">
      <c r="B670" s="4"/>
      <c r="C670" s="4"/>
      <c r="D670" s="4"/>
      <c r="E670" s="4"/>
      <c r="F670" s="4"/>
      <c r="G670" s="35"/>
      <c r="H670" s="27"/>
      <c r="I670" s="4"/>
      <c r="J670" s="4"/>
      <c r="K670" s="4"/>
      <c r="L670" s="4"/>
    </row>
    <row r="671" spans="2:12">
      <c r="B671" s="4"/>
      <c r="C671" s="4"/>
      <c r="D671" s="4"/>
      <c r="E671" s="4"/>
      <c r="F671" s="4"/>
      <c r="G671" s="35"/>
      <c r="H671" s="27"/>
      <c r="I671" s="4"/>
      <c r="J671" s="4"/>
      <c r="K671" s="4"/>
      <c r="L671" s="4"/>
    </row>
    <row r="672" spans="2:12">
      <c r="B672" s="4"/>
      <c r="C672" s="4"/>
      <c r="D672" s="4"/>
      <c r="E672" s="4"/>
      <c r="F672" s="4"/>
      <c r="G672" s="35"/>
      <c r="H672" s="27"/>
      <c r="I672" s="4"/>
      <c r="J672" s="4"/>
      <c r="K672" s="4"/>
      <c r="L672" s="4"/>
    </row>
    <row r="673" spans="2:12">
      <c r="B673" s="4"/>
      <c r="C673" s="4"/>
      <c r="D673" s="4"/>
      <c r="E673" s="4"/>
      <c r="F673" s="4"/>
      <c r="G673" s="35"/>
      <c r="H673" s="27"/>
      <c r="I673" s="4"/>
      <c r="J673" s="4"/>
      <c r="K673" s="4"/>
      <c r="L673" s="4"/>
    </row>
    <row r="674" spans="2:12">
      <c r="B674" s="4"/>
      <c r="C674" s="4"/>
      <c r="D674" s="4"/>
      <c r="E674" s="4"/>
      <c r="F674" s="4"/>
      <c r="G674" s="35"/>
      <c r="H674" s="27"/>
      <c r="I674" s="4"/>
      <c r="J674" s="4"/>
      <c r="K674" s="4"/>
      <c r="L674" s="4"/>
    </row>
    <row r="675" spans="2:12">
      <c r="B675" s="4"/>
      <c r="C675" s="4"/>
      <c r="D675" s="4"/>
      <c r="E675" s="4"/>
      <c r="F675" s="4"/>
      <c r="G675" s="35"/>
      <c r="H675" s="27"/>
      <c r="I675" s="4"/>
      <c r="J675" s="4"/>
      <c r="K675" s="4"/>
      <c r="L675" s="4"/>
    </row>
    <row r="676" spans="2:12">
      <c r="B676" s="4"/>
      <c r="C676" s="4"/>
      <c r="D676" s="4"/>
      <c r="E676" s="4"/>
      <c r="F676" s="4"/>
      <c r="G676" s="35"/>
      <c r="H676" s="27"/>
      <c r="I676" s="4"/>
      <c r="J676" s="4"/>
      <c r="K676" s="4"/>
      <c r="L676" s="4"/>
    </row>
    <row r="677" spans="2:12">
      <c r="B677" s="4"/>
      <c r="C677" s="4"/>
      <c r="D677" s="4"/>
      <c r="E677" s="4"/>
      <c r="F677" s="4"/>
      <c r="G677" s="35"/>
      <c r="H677" s="27"/>
      <c r="I677" s="4"/>
      <c r="J677" s="4"/>
      <c r="K677" s="4"/>
      <c r="L677" s="4"/>
    </row>
    <row r="678" spans="2:12">
      <c r="B678" s="4"/>
      <c r="C678" s="4"/>
      <c r="D678" s="4"/>
      <c r="E678" s="4"/>
      <c r="F678" s="4"/>
      <c r="G678" s="35"/>
      <c r="H678" s="27"/>
      <c r="I678" s="4"/>
      <c r="J678" s="4"/>
      <c r="K678" s="4"/>
      <c r="L678" s="4"/>
    </row>
    <row r="679" spans="2:12">
      <c r="B679" s="4"/>
      <c r="C679" s="4"/>
      <c r="D679" s="4"/>
      <c r="E679" s="4"/>
      <c r="F679" s="4"/>
      <c r="G679" s="35"/>
      <c r="H679" s="27"/>
      <c r="I679" s="4"/>
      <c r="J679" s="4"/>
      <c r="K679" s="4"/>
      <c r="L679" s="4"/>
    </row>
    <row r="680" spans="2:12">
      <c r="B680" s="4"/>
      <c r="C680" s="4"/>
      <c r="D680" s="4"/>
      <c r="E680" s="4"/>
      <c r="F680" s="4"/>
      <c r="G680" s="35"/>
      <c r="H680" s="27"/>
      <c r="I680" s="4"/>
      <c r="J680" s="4"/>
      <c r="K680" s="4"/>
      <c r="L680" s="4"/>
    </row>
    <row r="681" spans="2:12">
      <c r="B681" s="4"/>
      <c r="C681" s="4"/>
      <c r="D681" s="4"/>
      <c r="E681" s="4"/>
      <c r="F681" s="4"/>
      <c r="G681" s="35"/>
      <c r="H681" s="27"/>
      <c r="I681" s="4"/>
      <c r="J681" s="4"/>
      <c r="K681" s="4"/>
      <c r="L681" s="4"/>
    </row>
    <row r="682" spans="2:12">
      <c r="B682" s="4"/>
      <c r="C682" s="4"/>
      <c r="D682" s="4"/>
      <c r="E682" s="4"/>
      <c r="F682" s="4"/>
      <c r="G682" s="35"/>
      <c r="H682" s="27"/>
      <c r="I682" s="4"/>
      <c r="J682" s="4"/>
      <c r="K682" s="4"/>
      <c r="L682" s="4"/>
    </row>
    <row r="683" spans="2:12">
      <c r="B683" s="4"/>
      <c r="C683" s="4"/>
      <c r="D683" s="4"/>
      <c r="E683" s="4"/>
      <c r="F683" s="4"/>
      <c r="G683" s="35"/>
      <c r="H683" s="27"/>
      <c r="I683" s="4"/>
      <c r="J683" s="4"/>
      <c r="K683" s="4"/>
      <c r="L683" s="4"/>
    </row>
    <row r="684" spans="2:12">
      <c r="B684" s="4"/>
      <c r="C684" s="4"/>
      <c r="D684" s="4"/>
      <c r="E684" s="4"/>
      <c r="F684" s="4"/>
      <c r="G684" s="35"/>
      <c r="H684" s="27"/>
      <c r="I684" s="4"/>
      <c r="J684" s="4"/>
      <c r="K684" s="4"/>
      <c r="L684" s="4"/>
    </row>
    <row r="685" spans="2:12">
      <c r="B685" s="4"/>
      <c r="C685" s="4"/>
      <c r="D685" s="4"/>
      <c r="E685" s="4"/>
      <c r="F685" s="4"/>
      <c r="G685" s="35"/>
      <c r="H685" s="27"/>
      <c r="I685" s="4"/>
      <c r="J685" s="4"/>
      <c r="K685" s="4"/>
      <c r="L685" s="4"/>
    </row>
    <row r="686" spans="2:12">
      <c r="B686" s="4"/>
      <c r="C686" s="4"/>
      <c r="D686" s="4"/>
      <c r="E686" s="4"/>
      <c r="F686" s="4"/>
      <c r="G686" s="35"/>
      <c r="H686" s="27"/>
      <c r="I686" s="4"/>
      <c r="J686" s="4"/>
      <c r="K686" s="4"/>
      <c r="L686" s="4"/>
    </row>
    <row r="687" spans="2:12">
      <c r="B687" s="4"/>
      <c r="C687" s="4"/>
      <c r="D687" s="4"/>
      <c r="E687" s="4"/>
      <c r="F687" s="4"/>
      <c r="G687" s="35"/>
      <c r="H687" s="27"/>
      <c r="I687" s="4"/>
      <c r="J687" s="4"/>
      <c r="K687" s="4"/>
      <c r="L687" s="4"/>
    </row>
    <row r="688" spans="2:12">
      <c r="B688" s="4"/>
      <c r="C688" s="4"/>
      <c r="D688" s="4"/>
      <c r="E688" s="4"/>
      <c r="F688" s="4"/>
      <c r="G688" s="35"/>
      <c r="H688" s="27"/>
      <c r="I688" s="4"/>
      <c r="J688" s="4"/>
      <c r="K688" s="4"/>
      <c r="L688" s="4"/>
    </row>
    <row r="689" spans="2:12">
      <c r="B689" s="4"/>
      <c r="C689" s="4"/>
      <c r="D689" s="4"/>
      <c r="E689" s="4"/>
      <c r="F689" s="4"/>
      <c r="G689" s="35"/>
      <c r="H689" s="27"/>
      <c r="I689" s="4"/>
      <c r="J689" s="4"/>
      <c r="K689" s="4"/>
      <c r="L689" s="4"/>
    </row>
    <row r="690" spans="2:12">
      <c r="B690" s="4"/>
      <c r="C690" s="4"/>
      <c r="D690" s="4"/>
      <c r="E690" s="4"/>
      <c r="F690" s="4"/>
      <c r="G690" s="35"/>
      <c r="H690" s="27"/>
      <c r="I690" s="4"/>
      <c r="J690" s="4"/>
      <c r="K690" s="4"/>
      <c r="L690" s="4"/>
    </row>
    <row r="691" spans="2:12">
      <c r="B691" s="4"/>
      <c r="C691" s="4"/>
      <c r="D691" s="4"/>
      <c r="E691" s="4"/>
      <c r="F691" s="4"/>
      <c r="G691" s="35"/>
      <c r="H691" s="27"/>
      <c r="I691" s="4"/>
      <c r="J691" s="4"/>
      <c r="K691" s="4"/>
      <c r="L691" s="4"/>
    </row>
    <row r="692" spans="2:12">
      <c r="B692" s="4"/>
      <c r="C692" s="4"/>
      <c r="D692" s="4"/>
      <c r="E692" s="4"/>
      <c r="F692" s="4"/>
      <c r="G692" s="35"/>
      <c r="H692" s="27"/>
      <c r="I692" s="4"/>
      <c r="J692" s="4"/>
      <c r="K692" s="4"/>
      <c r="L692" s="4"/>
    </row>
    <row r="693" spans="2:12">
      <c r="B693" s="4"/>
      <c r="C693" s="4"/>
      <c r="D693" s="4"/>
      <c r="E693" s="4"/>
      <c r="F693" s="4"/>
      <c r="G693" s="35"/>
      <c r="H693" s="27"/>
      <c r="I693" s="4"/>
      <c r="J693" s="4"/>
      <c r="K693" s="4"/>
      <c r="L693" s="4"/>
    </row>
    <row r="694" spans="2:12">
      <c r="B694" s="4"/>
      <c r="C694" s="4"/>
      <c r="D694" s="4"/>
      <c r="E694" s="4"/>
      <c r="F694" s="4"/>
      <c r="G694" s="35"/>
      <c r="H694" s="27"/>
      <c r="I694" s="4"/>
      <c r="J694" s="4"/>
      <c r="K694" s="4"/>
      <c r="L694" s="4"/>
    </row>
    <row r="695" spans="2:12">
      <c r="B695" s="4"/>
      <c r="C695" s="4"/>
      <c r="D695" s="4"/>
      <c r="E695" s="4"/>
      <c r="F695" s="4"/>
      <c r="G695" s="35"/>
      <c r="H695" s="27"/>
      <c r="I695" s="4"/>
      <c r="J695" s="4"/>
      <c r="K695" s="4"/>
      <c r="L695" s="4"/>
    </row>
    <row r="696" spans="2:12">
      <c r="B696" s="4"/>
      <c r="C696" s="4"/>
      <c r="D696" s="4"/>
      <c r="E696" s="4"/>
      <c r="F696" s="4"/>
      <c r="G696" s="35"/>
      <c r="H696" s="27"/>
      <c r="I696" s="4"/>
      <c r="J696" s="4"/>
      <c r="K696" s="4"/>
      <c r="L696" s="4"/>
    </row>
    <row r="697" spans="2:12">
      <c r="B697" s="4"/>
      <c r="C697" s="4"/>
      <c r="D697" s="4"/>
      <c r="E697" s="4"/>
      <c r="F697" s="4"/>
      <c r="G697" s="35"/>
      <c r="H697" s="27"/>
      <c r="I697" s="4"/>
      <c r="J697" s="4"/>
      <c r="K697" s="4"/>
      <c r="L697" s="4"/>
    </row>
    <row r="698" spans="2:12">
      <c r="B698" s="4"/>
      <c r="C698" s="4"/>
      <c r="D698" s="4"/>
      <c r="E698" s="4"/>
      <c r="F698" s="4"/>
      <c r="G698" s="35"/>
      <c r="H698" s="27"/>
      <c r="I698" s="4"/>
      <c r="J698" s="4"/>
      <c r="K698" s="4"/>
      <c r="L698" s="4"/>
    </row>
    <row r="699" spans="2:12">
      <c r="B699" s="4"/>
      <c r="C699" s="4"/>
      <c r="D699" s="4"/>
      <c r="E699" s="4"/>
      <c r="F699" s="4"/>
      <c r="G699" s="35"/>
      <c r="H699" s="27"/>
      <c r="I699" s="4"/>
      <c r="J699" s="4"/>
      <c r="K699" s="4"/>
      <c r="L699" s="4"/>
    </row>
    <row r="700" spans="2:12">
      <c r="B700" s="4"/>
      <c r="C700" s="4"/>
      <c r="D700" s="4"/>
      <c r="E700" s="4"/>
      <c r="F700" s="4"/>
      <c r="G700" s="35"/>
      <c r="H700" s="27"/>
      <c r="I700" s="4"/>
      <c r="J700" s="4"/>
      <c r="K700" s="4"/>
      <c r="L700" s="4"/>
    </row>
    <row r="701" spans="2:12">
      <c r="B701" s="4"/>
      <c r="C701" s="4"/>
      <c r="D701" s="4"/>
      <c r="E701" s="4"/>
      <c r="F701" s="4"/>
      <c r="G701" s="35"/>
      <c r="H701" s="27"/>
      <c r="I701" s="4"/>
      <c r="J701" s="4"/>
      <c r="K701" s="4"/>
      <c r="L701" s="4"/>
    </row>
    <row r="702" spans="2:12">
      <c r="B702" s="4"/>
      <c r="C702" s="4"/>
      <c r="D702" s="4"/>
      <c r="E702" s="4"/>
      <c r="F702" s="4"/>
      <c r="G702" s="35"/>
      <c r="H702" s="27"/>
      <c r="I702" s="4"/>
      <c r="J702" s="4"/>
      <c r="K702" s="4"/>
      <c r="L702" s="4"/>
    </row>
    <row r="703" spans="2:12">
      <c r="B703" s="4"/>
      <c r="C703" s="4"/>
      <c r="D703" s="4"/>
      <c r="E703" s="4"/>
      <c r="F703" s="4"/>
      <c r="G703" s="35"/>
      <c r="H703" s="27"/>
      <c r="I703" s="4"/>
      <c r="J703" s="4"/>
      <c r="K703" s="4"/>
      <c r="L703" s="4"/>
    </row>
    <row r="704" spans="2:12">
      <c r="B704" s="4"/>
      <c r="C704" s="4"/>
      <c r="D704" s="4"/>
      <c r="E704" s="4"/>
      <c r="F704" s="4"/>
      <c r="G704" s="35"/>
      <c r="H704" s="27"/>
      <c r="I704" s="4"/>
      <c r="J704" s="4"/>
      <c r="K704" s="4"/>
      <c r="L704" s="4"/>
    </row>
    <row r="705" spans="2:12">
      <c r="B705" s="4"/>
      <c r="C705" s="4"/>
      <c r="D705" s="4"/>
      <c r="E705" s="4"/>
      <c r="F705" s="4"/>
      <c r="G705" s="35"/>
      <c r="H705" s="27"/>
      <c r="I705" s="4"/>
      <c r="J705" s="4"/>
      <c r="K705" s="4"/>
      <c r="L705" s="4"/>
    </row>
    <row r="706" spans="2:12">
      <c r="B706" s="4"/>
      <c r="C706" s="4"/>
      <c r="D706" s="4"/>
      <c r="E706" s="4"/>
      <c r="F706" s="4"/>
      <c r="G706" s="35"/>
      <c r="H706" s="27"/>
      <c r="I706" s="4"/>
      <c r="J706" s="4"/>
      <c r="K706" s="4"/>
      <c r="L706" s="4"/>
    </row>
    <row r="707" spans="2:12">
      <c r="B707" s="4"/>
      <c r="C707" s="4"/>
      <c r="D707" s="4"/>
      <c r="E707" s="4"/>
      <c r="F707" s="4"/>
      <c r="G707" s="35"/>
      <c r="H707" s="27"/>
      <c r="I707" s="4"/>
      <c r="J707" s="4"/>
      <c r="K707" s="4"/>
      <c r="L707" s="4"/>
    </row>
    <row r="708" spans="2:12">
      <c r="B708" s="4"/>
      <c r="C708" s="4"/>
      <c r="D708" s="4"/>
      <c r="E708" s="4"/>
      <c r="F708" s="4"/>
      <c r="G708" s="35"/>
      <c r="H708" s="27"/>
      <c r="I708" s="4"/>
      <c r="J708" s="4"/>
      <c r="K708" s="4"/>
      <c r="L708" s="4"/>
    </row>
    <row r="709" spans="2:12">
      <c r="B709" s="4"/>
      <c r="C709" s="4"/>
      <c r="D709" s="4"/>
      <c r="E709" s="4"/>
      <c r="F709" s="4"/>
      <c r="G709" s="35"/>
      <c r="H709" s="27"/>
      <c r="I709" s="4"/>
      <c r="J709" s="4"/>
      <c r="K709" s="4"/>
      <c r="L709" s="4"/>
    </row>
    <row r="710" spans="2:12">
      <c r="B710" s="4"/>
      <c r="C710" s="4"/>
      <c r="D710" s="4"/>
      <c r="E710" s="4"/>
      <c r="F710" s="4"/>
      <c r="G710" s="35"/>
      <c r="H710" s="27"/>
      <c r="I710" s="4"/>
      <c r="J710" s="4"/>
      <c r="K710" s="4"/>
      <c r="L710" s="4"/>
    </row>
    <row r="711" spans="2:12">
      <c r="B711" s="4"/>
      <c r="C711" s="4"/>
      <c r="D711" s="4"/>
      <c r="E711" s="4"/>
      <c r="F711" s="4"/>
      <c r="G711" s="35"/>
      <c r="H711" s="27"/>
      <c r="I711" s="4"/>
      <c r="J711" s="4"/>
      <c r="K711" s="4"/>
      <c r="L711" s="4"/>
    </row>
    <row r="712" spans="2:12">
      <c r="B712" s="4"/>
      <c r="C712" s="4"/>
      <c r="D712" s="4"/>
      <c r="E712" s="4"/>
      <c r="F712" s="4"/>
      <c r="G712" s="35"/>
      <c r="H712" s="27"/>
      <c r="I712" s="4"/>
      <c r="J712" s="4"/>
      <c r="K712" s="4"/>
      <c r="L712" s="4"/>
    </row>
    <row r="713" spans="2:12">
      <c r="B713" s="4"/>
      <c r="C713" s="4"/>
      <c r="D713" s="4"/>
      <c r="E713" s="4"/>
      <c r="F713" s="4"/>
      <c r="G713" s="35"/>
      <c r="H713" s="27"/>
      <c r="I713" s="4"/>
      <c r="J713" s="4"/>
      <c r="K713" s="4"/>
      <c r="L713" s="4"/>
    </row>
    <row r="714" spans="2:12">
      <c r="B714" s="4"/>
      <c r="C714" s="4"/>
      <c r="D714" s="4"/>
      <c r="E714" s="4"/>
      <c r="F714" s="4"/>
      <c r="G714" s="35"/>
      <c r="H714" s="27"/>
      <c r="I714" s="4"/>
      <c r="J714" s="4"/>
      <c r="K714" s="4"/>
      <c r="L714" s="4"/>
    </row>
    <row r="715" spans="2:12">
      <c r="B715" s="4"/>
      <c r="C715" s="4"/>
      <c r="D715" s="4"/>
      <c r="E715" s="4"/>
      <c r="F715" s="4"/>
      <c r="G715" s="35"/>
      <c r="H715" s="27"/>
      <c r="I715" s="4"/>
      <c r="J715" s="4"/>
      <c r="K715" s="4"/>
      <c r="L715" s="4"/>
    </row>
    <row r="716" spans="2:12">
      <c r="B716" s="4"/>
      <c r="C716" s="4"/>
      <c r="D716" s="4"/>
      <c r="E716" s="4"/>
      <c r="F716" s="4"/>
      <c r="G716" s="35"/>
      <c r="H716" s="27"/>
      <c r="I716" s="4"/>
      <c r="J716" s="4"/>
      <c r="K716" s="4"/>
      <c r="L716" s="4"/>
    </row>
    <row r="717" spans="2:12">
      <c r="B717" s="4"/>
      <c r="C717" s="4"/>
      <c r="D717" s="4"/>
      <c r="E717" s="4"/>
      <c r="F717" s="4"/>
      <c r="G717" s="35"/>
      <c r="H717" s="27"/>
      <c r="I717" s="4"/>
      <c r="J717" s="4"/>
      <c r="K717" s="4"/>
      <c r="L717" s="4"/>
    </row>
    <row r="718" spans="2:12">
      <c r="B718" s="4"/>
      <c r="C718" s="4"/>
      <c r="D718" s="4"/>
      <c r="E718" s="4"/>
      <c r="F718" s="4"/>
      <c r="G718" s="35"/>
      <c r="H718" s="27"/>
      <c r="I718" s="4"/>
      <c r="J718" s="4"/>
      <c r="K718" s="4"/>
      <c r="L718" s="4"/>
    </row>
    <row r="719" spans="2:12">
      <c r="B719" s="4"/>
      <c r="C719" s="4"/>
      <c r="D719" s="4"/>
      <c r="E719" s="4"/>
      <c r="F719" s="4"/>
      <c r="G719" s="35"/>
      <c r="H719" s="27"/>
      <c r="I719" s="4"/>
      <c r="J719" s="4"/>
      <c r="K719" s="4"/>
      <c r="L719" s="4"/>
    </row>
    <row r="720" spans="2:12">
      <c r="B720" s="4"/>
      <c r="C720" s="4"/>
      <c r="D720" s="4"/>
      <c r="E720" s="4"/>
      <c r="F720" s="4"/>
      <c r="G720" s="35"/>
      <c r="H720" s="27"/>
      <c r="I720" s="4"/>
      <c r="J720" s="4"/>
      <c r="K720" s="4"/>
      <c r="L720" s="4"/>
    </row>
    <row r="721" spans="2:12">
      <c r="B721" s="4"/>
      <c r="C721" s="4"/>
      <c r="D721" s="4"/>
      <c r="E721" s="4"/>
      <c r="F721" s="4"/>
      <c r="G721" s="35"/>
      <c r="H721" s="27"/>
      <c r="I721" s="4"/>
      <c r="J721" s="4"/>
      <c r="K721" s="4"/>
      <c r="L721" s="4"/>
    </row>
    <row r="722" spans="2:12">
      <c r="B722" s="4"/>
      <c r="C722" s="4"/>
      <c r="D722" s="4"/>
      <c r="E722" s="4"/>
      <c r="F722" s="4"/>
      <c r="G722" s="35"/>
      <c r="H722" s="27"/>
      <c r="I722" s="4"/>
      <c r="J722" s="4"/>
      <c r="K722" s="4"/>
      <c r="L722" s="4"/>
    </row>
    <row r="723" spans="2:12">
      <c r="B723" s="4"/>
      <c r="C723" s="4"/>
      <c r="D723" s="4"/>
      <c r="E723" s="4"/>
      <c r="F723" s="4"/>
      <c r="G723" s="35"/>
      <c r="H723" s="27"/>
      <c r="I723" s="4"/>
      <c r="J723" s="4"/>
      <c r="K723" s="4"/>
      <c r="L723" s="4"/>
    </row>
    <row r="724" spans="2:12">
      <c r="B724" s="4"/>
      <c r="C724" s="4"/>
      <c r="D724" s="4"/>
      <c r="E724" s="4"/>
      <c r="F724" s="4"/>
      <c r="G724" s="35"/>
      <c r="H724" s="27"/>
      <c r="I724" s="4"/>
      <c r="J724" s="4"/>
      <c r="K724" s="4"/>
      <c r="L724" s="4"/>
    </row>
    <row r="725" spans="2:12">
      <c r="B725" s="4"/>
      <c r="C725" s="4"/>
      <c r="D725" s="4"/>
      <c r="E725" s="4"/>
      <c r="F725" s="4"/>
      <c r="G725" s="35"/>
      <c r="H725" s="27"/>
      <c r="I725" s="4"/>
      <c r="J725" s="4"/>
      <c r="K725" s="4"/>
      <c r="L725" s="4"/>
    </row>
    <row r="726" spans="2:12">
      <c r="B726" s="4"/>
      <c r="C726" s="4"/>
      <c r="D726" s="4"/>
      <c r="E726" s="4"/>
      <c r="F726" s="4"/>
      <c r="G726" s="35"/>
      <c r="H726" s="27"/>
      <c r="I726" s="4"/>
      <c r="J726" s="4"/>
      <c r="K726" s="4"/>
      <c r="L726" s="4"/>
    </row>
    <row r="727" spans="2:12">
      <c r="B727" s="4"/>
      <c r="C727" s="4"/>
      <c r="D727" s="4"/>
      <c r="E727" s="4"/>
      <c r="F727" s="4"/>
      <c r="G727" s="35"/>
      <c r="H727" s="27"/>
      <c r="I727" s="4"/>
      <c r="J727" s="4"/>
      <c r="K727" s="4"/>
      <c r="L727" s="4"/>
    </row>
    <row r="728" spans="2:12">
      <c r="B728" s="4"/>
      <c r="C728" s="4"/>
      <c r="D728" s="4"/>
      <c r="E728" s="4"/>
      <c r="F728" s="4"/>
      <c r="G728" s="35"/>
      <c r="H728" s="27"/>
      <c r="I728" s="4"/>
      <c r="J728" s="4"/>
      <c r="K728" s="4"/>
      <c r="L728" s="4"/>
    </row>
    <row r="729" spans="2:12">
      <c r="B729" s="4"/>
      <c r="C729" s="4"/>
      <c r="D729" s="4"/>
      <c r="E729" s="4"/>
      <c r="F729" s="4"/>
      <c r="G729" s="35"/>
      <c r="H729" s="27"/>
      <c r="I729" s="4"/>
      <c r="J729" s="4"/>
      <c r="K729" s="4"/>
      <c r="L729" s="4"/>
    </row>
    <row r="730" spans="2:12">
      <c r="B730" s="4"/>
      <c r="C730" s="4"/>
      <c r="D730" s="4"/>
      <c r="E730" s="4"/>
      <c r="F730" s="4"/>
      <c r="G730" s="35"/>
      <c r="H730" s="27"/>
      <c r="I730" s="4"/>
      <c r="J730" s="4"/>
      <c r="K730" s="4"/>
      <c r="L730" s="4"/>
    </row>
    <row r="731" spans="2:12">
      <c r="B731" s="4"/>
      <c r="C731" s="4"/>
      <c r="D731" s="4"/>
      <c r="E731" s="4"/>
      <c r="F731" s="4"/>
      <c r="G731" s="35"/>
      <c r="H731" s="27"/>
      <c r="I731" s="4"/>
      <c r="J731" s="4"/>
      <c r="K731" s="4"/>
      <c r="L731" s="4"/>
    </row>
    <row r="732" spans="2:12">
      <c r="B732" s="4"/>
      <c r="C732" s="4"/>
      <c r="D732" s="4"/>
      <c r="E732" s="4"/>
      <c r="F732" s="4"/>
      <c r="G732" s="35"/>
      <c r="H732" s="27"/>
      <c r="I732" s="4"/>
      <c r="J732" s="4"/>
      <c r="K732" s="4"/>
      <c r="L732" s="4"/>
    </row>
    <row r="733" spans="2:12">
      <c r="B733" s="4"/>
      <c r="C733" s="4"/>
      <c r="D733" s="4"/>
      <c r="E733" s="4"/>
      <c r="F733" s="4"/>
      <c r="G733" s="35"/>
      <c r="H733" s="27"/>
      <c r="I733" s="4"/>
      <c r="J733" s="4"/>
      <c r="K733" s="4"/>
      <c r="L733" s="4"/>
    </row>
    <row r="734" spans="2:12">
      <c r="B734" s="4"/>
      <c r="C734" s="4"/>
      <c r="D734" s="4"/>
      <c r="E734" s="4"/>
      <c r="F734" s="4"/>
      <c r="G734" s="35"/>
      <c r="H734" s="27"/>
      <c r="I734" s="4"/>
      <c r="J734" s="4"/>
      <c r="K734" s="4"/>
      <c r="L734" s="4"/>
    </row>
    <row r="735" spans="2:12">
      <c r="B735" s="4"/>
      <c r="C735" s="4"/>
      <c r="D735" s="4"/>
      <c r="E735" s="4"/>
      <c r="F735" s="4"/>
      <c r="G735" s="35"/>
      <c r="H735" s="27"/>
      <c r="I735" s="4"/>
      <c r="J735" s="4"/>
      <c r="K735" s="4"/>
      <c r="L735" s="4"/>
    </row>
    <row r="736" spans="2:12">
      <c r="B736" s="4"/>
      <c r="C736" s="4"/>
      <c r="D736" s="4"/>
      <c r="E736" s="4"/>
      <c r="F736" s="4"/>
      <c r="G736" s="35"/>
      <c r="H736" s="27"/>
      <c r="I736" s="4"/>
      <c r="J736" s="4"/>
      <c r="K736" s="4"/>
      <c r="L736" s="4"/>
    </row>
    <row r="737" spans="2:12">
      <c r="B737" s="4"/>
      <c r="C737" s="4"/>
      <c r="D737" s="4"/>
      <c r="E737" s="4"/>
      <c r="F737" s="4"/>
      <c r="G737" s="35"/>
      <c r="H737" s="27"/>
      <c r="I737" s="4"/>
      <c r="J737" s="4"/>
      <c r="K737" s="4"/>
      <c r="L737" s="4"/>
    </row>
    <row r="738" spans="2:12">
      <c r="B738" s="4"/>
      <c r="C738" s="4"/>
      <c r="D738" s="4"/>
      <c r="E738" s="4"/>
      <c r="F738" s="4"/>
      <c r="G738" s="35"/>
      <c r="H738" s="27"/>
      <c r="I738" s="4"/>
      <c r="J738" s="4"/>
      <c r="K738" s="4"/>
      <c r="L738" s="4"/>
    </row>
    <row r="739" spans="2:12">
      <c r="B739" s="4"/>
      <c r="C739" s="4"/>
      <c r="D739" s="4"/>
      <c r="E739" s="4"/>
      <c r="F739" s="4"/>
      <c r="G739" s="35"/>
      <c r="H739" s="27"/>
      <c r="I739" s="4"/>
      <c r="J739" s="4"/>
      <c r="K739" s="4"/>
      <c r="L739" s="4"/>
    </row>
    <row r="740" spans="2:12">
      <c r="B740" s="4"/>
      <c r="C740" s="4"/>
      <c r="D740" s="4"/>
      <c r="E740" s="4"/>
      <c r="F740" s="4"/>
      <c r="G740" s="35"/>
      <c r="H740" s="27"/>
      <c r="I740" s="4"/>
      <c r="J740" s="4"/>
      <c r="K740" s="4"/>
      <c r="L740" s="4"/>
    </row>
    <row r="741" spans="2:12">
      <c r="B741" s="4"/>
      <c r="C741" s="4"/>
      <c r="D741" s="4"/>
      <c r="E741" s="4"/>
      <c r="F741" s="4"/>
      <c r="G741" s="35"/>
      <c r="H741" s="27"/>
      <c r="I741" s="4"/>
      <c r="J741" s="4"/>
      <c r="K741" s="4"/>
      <c r="L741" s="4"/>
    </row>
    <row r="742" spans="2:12">
      <c r="B742" s="4"/>
      <c r="C742" s="4"/>
      <c r="D742" s="4"/>
      <c r="E742" s="4"/>
      <c r="F742" s="4"/>
      <c r="G742" s="35"/>
      <c r="H742" s="27"/>
      <c r="I742" s="4"/>
      <c r="J742" s="4"/>
      <c r="K742" s="4"/>
      <c r="L742" s="4"/>
    </row>
    <row r="743" spans="2:12">
      <c r="B743" s="4"/>
      <c r="C743" s="4"/>
      <c r="D743" s="4"/>
      <c r="E743" s="4"/>
      <c r="F743" s="4"/>
      <c r="G743" s="35"/>
      <c r="H743" s="27"/>
      <c r="I743" s="4"/>
      <c r="J743" s="4"/>
      <c r="K743" s="4"/>
      <c r="L743" s="4"/>
    </row>
    <row r="744" spans="2:12">
      <c r="B744" s="4"/>
      <c r="C744" s="4"/>
      <c r="D744" s="4"/>
      <c r="E744" s="4"/>
      <c r="F744" s="4"/>
      <c r="G744" s="35"/>
      <c r="H744" s="27"/>
      <c r="I744" s="4"/>
      <c r="J744" s="4"/>
      <c r="K744" s="4"/>
      <c r="L744" s="4"/>
    </row>
    <row r="745" spans="2:12">
      <c r="B745" s="4"/>
      <c r="C745" s="4"/>
      <c r="D745" s="4"/>
      <c r="E745" s="4"/>
      <c r="F745" s="4"/>
      <c r="G745" s="35"/>
      <c r="H745" s="27"/>
      <c r="I745" s="4"/>
      <c r="J745" s="4"/>
      <c r="K745" s="4"/>
      <c r="L745" s="4"/>
    </row>
    <row r="746" spans="2:12">
      <c r="B746" s="4"/>
      <c r="C746" s="4"/>
      <c r="D746" s="4"/>
      <c r="E746" s="4"/>
      <c r="F746" s="4"/>
      <c r="G746" s="35"/>
      <c r="H746" s="27"/>
      <c r="I746" s="4"/>
      <c r="J746" s="4"/>
      <c r="K746" s="4"/>
      <c r="L746" s="4"/>
    </row>
    <row r="747" spans="2:12">
      <c r="B747" s="4"/>
      <c r="C747" s="4"/>
      <c r="D747" s="4"/>
      <c r="E747" s="4"/>
      <c r="F747" s="4"/>
      <c r="G747" s="35"/>
      <c r="H747" s="27"/>
      <c r="I747" s="4"/>
      <c r="J747" s="4"/>
      <c r="K747" s="4"/>
      <c r="L747" s="4"/>
    </row>
    <row r="748" spans="2:12">
      <c r="B748" s="4"/>
      <c r="C748" s="4"/>
      <c r="D748" s="4"/>
      <c r="E748" s="4"/>
      <c r="F748" s="4"/>
      <c r="G748" s="35"/>
      <c r="H748" s="27"/>
      <c r="I748" s="4"/>
      <c r="J748" s="4"/>
      <c r="K748" s="4"/>
      <c r="L748" s="4"/>
    </row>
    <row r="749" spans="2:12">
      <c r="B749" s="4"/>
      <c r="C749" s="4"/>
      <c r="D749" s="4"/>
      <c r="E749" s="4"/>
      <c r="F749" s="4"/>
      <c r="G749" s="35"/>
      <c r="H749" s="27"/>
      <c r="I749" s="4"/>
      <c r="J749" s="4"/>
      <c r="K749" s="4"/>
      <c r="L749" s="4"/>
    </row>
    <row r="750" spans="2:12">
      <c r="B750" s="4"/>
      <c r="C750" s="4"/>
      <c r="D750" s="4"/>
      <c r="E750" s="4"/>
      <c r="F750" s="4"/>
      <c r="G750" s="35"/>
      <c r="H750" s="27"/>
      <c r="I750" s="4"/>
      <c r="J750" s="4"/>
      <c r="K750" s="4"/>
      <c r="L750" s="4"/>
    </row>
    <row r="751" spans="2:12">
      <c r="B751" s="4"/>
      <c r="C751" s="4"/>
      <c r="D751" s="4"/>
      <c r="E751" s="4"/>
      <c r="F751" s="4"/>
      <c r="G751" s="35"/>
      <c r="H751" s="27"/>
      <c r="I751" s="4"/>
      <c r="J751" s="4"/>
      <c r="K751" s="4"/>
      <c r="L751" s="4"/>
    </row>
    <row r="752" spans="2:12">
      <c r="B752" s="4"/>
      <c r="C752" s="4"/>
      <c r="D752" s="4"/>
      <c r="E752" s="4"/>
      <c r="F752" s="4"/>
      <c r="G752" s="35"/>
      <c r="H752" s="27"/>
      <c r="I752" s="4"/>
      <c r="J752" s="4"/>
      <c r="K752" s="4"/>
      <c r="L752" s="4"/>
    </row>
    <row r="753" spans="2:12">
      <c r="B753" s="4"/>
      <c r="C753" s="4"/>
      <c r="D753" s="4"/>
      <c r="E753" s="4"/>
      <c r="F753" s="4"/>
      <c r="G753" s="35"/>
      <c r="H753" s="27"/>
      <c r="I753" s="4"/>
      <c r="J753" s="4"/>
      <c r="K753" s="4"/>
      <c r="L753" s="4"/>
    </row>
    <row r="754" spans="2:12">
      <c r="B754" s="4"/>
      <c r="C754" s="4"/>
      <c r="D754" s="4"/>
      <c r="E754" s="4"/>
      <c r="F754" s="4"/>
      <c r="G754" s="35"/>
      <c r="H754" s="27"/>
      <c r="I754" s="4"/>
      <c r="J754" s="4"/>
      <c r="K754" s="4"/>
      <c r="L754" s="4"/>
    </row>
    <row r="755" spans="2:12">
      <c r="B755" s="4"/>
      <c r="C755" s="4"/>
      <c r="D755" s="4"/>
      <c r="E755" s="4"/>
      <c r="F755" s="4"/>
      <c r="G755" s="35"/>
      <c r="H755" s="27"/>
      <c r="I755" s="4"/>
      <c r="J755" s="4"/>
      <c r="K755" s="4"/>
      <c r="L755" s="4"/>
    </row>
    <row r="756" spans="2:12">
      <c r="B756" s="4"/>
      <c r="C756" s="4"/>
      <c r="D756" s="4"/>
      <c r="E756" s="4"/>
      <c r="F756" s="4"/>
      <c r="G756" s="35"/>
      <c r="H756" s="27"/>
      <c r="I756" s="4"/>
      <c r="J756" s="4"/>
      <c r="K756" s="4"/>
      <c r="L756" s="4"/>
    </row>
    <row r="757" spans="2:12">
      <c r="B757" s="4"/>
      <c r="C757" s="4"/>
      <c r="D757" s="4"/>
      <c r="E757" s="4"/>
      <c r="F757" s="4"/>
      <c r="G757" s="35"/>
      <c r="H757" s="27"/>
      <c r="I757" s="4"/>
      <c r="J757" s="4"/>
      <c r="K757" s="4"/>
      <c r="L757" s="4"/>
    </row>
    <row r="758" spans="2:12">
      <c r="B758" s="4"/>
      <c r="C758" s="4"/>
      <c r="D758" s="4"/>
      <c r="E758" s="4"/>
      <c r="F758" s="4"/>
      <c r="G758" s="35"/>
      <c r="H758" s="27"/>
      <c r="I758" s="4"/>
      <c r="J758" s="4"/>
      <c r="K758" s="4"/>
      <c r="L758" s="4"/>
    </row>
    <row r="759" spans="2:12">
      <c r="B759" s="4"/>
      <c r="C759" s="4"/>
      <c r="D759" s="4"/>
      <c r="E759" s="4"/>
      <c r="F759" s="4"/>
      <c r="G759" s="35"/>
      <c r="H759" s="27"/>
      <c r="I759" s="4"/>
      <c r="J759" s="4"/>
      <c r="K759" s="4"/>
      <c r="L759" s="4"/>
    </row>
    <row r="760" spans="2:12">
      <c r="B760" s="4"/>
      <c r="C760" s="4"/>
      <c r="D760" s="4"/>
      <c r="E760" s="4"/>
      <c r="F760" s="4"/>
      <c r="G760" s="35"/>
      <c r="H760" s="27"/>
      <c r="I760" s="4"/>
      <c r="J760" s="4"/>
      <c r="K760" s="4"/>
      <c r="L760" s="4"/>
    </row>
    <row r="761" spans="2:12">
      <c r="B761" s="4"/>
      <c r="C761" s="4"/>
      <c r="D761" s="4"/>
      <c r="E761" s="4"/>
      <c r="F761" s="4"/>
      <c r="G761" s="35"/>
      <c r="H761" s="27"/>
      <c r="I761" s="4"/>
      <c r="J761" s="4"/>
      <c r="K761" s="4"/>
      <c r="L761" s="4"/>
    </row>
    <row r="762" spans="2:12">
      <c r="B762" s="4"/>
      <c r="C762" s="4"/>
      <c r="D762" s="4"/>
      <c r="E762" s="4"/>
      <c r="F762" s="4"/>
      <c r="G762" s="35"/>
      <c r="H762" s="27"/>
      <c r="I762" s="4"/>
      <c r="J762" s="4"/>
      <c r="K762" s="4"/>
      <c r="L762" s="4"/>
    </row>
    <row r="763" spans="2:12">
      <c r="B763" s="4"/>
      <c r="C763" s="4"/>
      <c r="D763" s="4"/>
      <c r="E763" s="4"/>
      <c r="F763" s="4"/>
      <c r="G763" s="35"/>
      <c r="H763" s="27"/>
      <c r="I763" s="4"/>
      <c r="J763" s="4"/>
      <c r="K763" s="4"/>
      <c r="L763" s="4"/>
    </row>
    <row r="764" spans="2:12">
      <c r="B764" s="4"/>
      <c r="C764" s="4"/>
      <c r="D764" s="4"/>
      <c r="E764" s="4"/>
      <c r="F764" s="4"/>
      <c r="G764" s="35"/>
      <c r="H764" s="27"/>
      <c r="I764" s="4"/>
      <c r="J764" s="4"/>
      <c r="K764" s="4"/>
      <c r="L764" s="4"/>
    </row>
    <row r="765" spans="2:12">
      <c r="B765" s="4"/>
      <c r="C765" s="4"/>
      <c r="D765" s="4"/>
      <c r="E765" s="4"/>
      <c r="F765" s="4"/>
      <c r="G765" s="35"/>
      <c r="H765" s="27"/>
      <c r="I765" s="4"/>
      <c r="J765" s="4"/>
      <c r="K765" s="4"/>
      <c r="L765" s="4"/>
    </row>
    <row r="766" spans="2:12">
      <c r="B766" s="4"/>
      <c r="C766" s="4"/>
      <c r="D766" s="4"/>
      <c r="E766" s="4"/>
      <c r="F766" s="4"/>
      <c r="G766" s="35"/>
      <c r="H766" s="27"/>
      <c r="I766" s="4"/>
      <c r="J766" s="4"/>
      <c r="K766" s="4"/>
      <c r="L766" s="4"/>
    </row>
    <row r="767" spans="2:12">
      <c r="B767" s="4"/>
      <c r="C767" s="4"/>
      <c r="D767" s="4"/>
      <c r="E767" s="4"/>
      <c r="F767" s="4"/>
      <c r="G767" s="35"/>
      <c r="H767" s="27"/>
      <c r="I767" s="4"/>
      <c r="J767" s="4"/>
      <c r="K767" s="4"/>
      <c r="L767" s="4"/>
    </row>
    <row r="768" spans="2:12">
      <c r="B768" s="4"/>
      <c r="C768" s="4"/>
      <c r="D768" s="4"/>
      <c r="E768" s="4"/>
      <c r="F768" s="4"/>
      <c r="G768" s="35"/>
      <c r="I768" s="4"/>
      <c r="J768" s="4"/>
      <c r="K768" s="4"/>
      <c r="L768" s="4"/>
    </row>
    <row r="769" spans="2:12">
      <c r="B769" s="4"/>
      <c r="C769" s="4"/>
      <c r="D769" s="4"/>
      <c r="E769" s="4"/>
      <c r="F769" s="4"/>
      <c r="G769" s="35"/>
      <c r="I769" s="4"/>
      <c r="J769" s="4"/>
      <c r="K769" s="4"/>
      <c r="L769" s="4"/>
    </row>
    <row r="770" spans="2:12">
      <c r="B770" s="4"/>
      <c r="C770" s="4"/>
      <c r="D770" s="4"/>
      <c r="E770" s="4"/>
      <c r="F770" s="4"/>
      <c r="G770" s="35"/>
      <c r="I770" s="4"/>
      <c r="J770" s="4"/>
      <c r="K770" s="4"/>
      <c r="L770" s="4"/>
    </row>
    <row r="771" spans="2:12">
      <c r="B771" s="4"/>
      <c r="C771" s="4"/>
      <c r="D771" s="4"/>
      <c r="E771" s="4"/>
      <c r="F771" s="4"/>
      <c r="G771" s="35"/>
      <c r="I771" s="4"/>
      <c r="J771" s="4"/>
      <c r="K771" s="4"/>
      <c r="L771" s="4"/>
    </row>
    <row r="772" spans="2:12">
      <c r="B772" s="4"/>
      <c r="C772" s="4"/>
      <c r="D772" s="4"/>
      <c r="E772" s="4"/>
      <c r="F772" s="4"/>
      <c r="G772" s="35"/>
      <c r="I772" s="4"/>
      <c r="J772" s="4"/>
      <c r="K772" s="4"/>
      <c r="L772" s="4"/>
    </row>
    <row r="773" spans="2:12">
      <c r="B773" s="4"/>
      <c r="C773" s="4"/>
      <c r="D773" s="4"/>
      <c r="E773" s="4"/>
      <c r="F773" s="4"/>
      <c r="G773" s="35"/>
      <c r="I773" s="4"/>
      <c r="J773" s="4"/>
      <c r="K773" s="4"/>
      <c r="L773" s="4"/>
    </row>
    <row r="774" spans="2:12">
      <c r="B774" s="4"/>
      <c r="C774" s="4"/>
      <c r="D774" s="4"/>
      <c r="E774" s="4"/>
      <c r="F774" s="4"/>
      <c r="G774" s="35"/>
      <c r="I774" s="4"/>
      <c r="J774" s="4"/>
      <c r="K774" s="4"/>
      <c r="L774" s="4"/>
    </row>
    <row r="775" spans="2:12">
      <c r="B775" s="4"/>
      <c r="C775" s="4"/>
      <c r="D775" s="4"/>
      <c r="E775" s="4"/>
      <c r="F775" s="4"/>
      <c r="G775" s="35"/>
      <c r="I775" s="4"/>
      <c r="J775" s="4"/>
      <c r="K775" s="4"/>
      <c r="L775" s="4"/>
    </row>
    <row r="776" spans="2:12">
      <c r="B776" s="4"/>
      <c r="C776" s="4"/>
      <c r="D776" s="4"/>
      <c r="E776" s="4"/>
      <c r="F776" s="4"/>
      <c r="G776" s="35"/>
      <c r="I776" s="4"/>
      <c r="J776" s="4"/>
      <c r="K776" s="4"/>
      <c r="L776" s="4"/>
    </row>
    <row r="777" spans="2:12">
      <c r="B777" s="4"/>
      <c r="C777" s="4"/>
      <c r="D777" s="4"/>
      <c r="E777" s="4"/>
      <c r="F777" s="4"/>
      <c r="G777" s="35"/>
      <c r="I777" s="4"/>
      <c r="J777" s="4"/>
      <c r="K777" s="4"/>
      <c r="L777" s="4"/>
    </row>
    <row r="778" spans="2:12">
      <c r="B778" s="4"/>
      <c r="C778" s="4"/>
      <c r="D778" s="4"/>
      <c r="E778" s="4"/>
      <c r="F778" s="4"/>
      <c r="G778" s="35"/>
      <c r="I778" s="4"/>
      <c r="J778" s="4"/>
      <c r="K778" s="4"/>
      <c r="L778" s="4"/>
    </row>
    <row r="779" spans="2:12">
      <c r="B779" s="4"/>
      <c r="C779" s="4"/>
      <c r="D779" s="4"/>
      <c r="E779" s="4"/>
      <c r="F779" s="4"/>
      <c r="G779" s="35"/>
      <c r="H779" s="4"/>
      <c r="I779" s="4"/>
      <c r="J779" s="4"/>
      <c r="K779" s="4"/>
      <c r="L779" s="4"/>
    </row>
    <row r="780" spans="2:12">
      <c r="B780" s="4"/>
      <c r="C780" s="4"/>
      <c r="D780" s="4"/>
      <c r="E780" s="4"/>
      <c r="F780" s="4"/>
      <c r="G780" s="35"/>
      <c r="H780" s="4"/>
      <c r="I780" s="4"/>
      <c r="J780" s="4"/>
      <c r="K780" s="4"/>
      <c r="L780" s="4"/>
    </row>
    <row r="781" spans="2:12">
      <c r="B781" s="4"/>
      <c r="C781" s="4"/>
      <c r="D781" s="4"/>
      <c r="E781" s="4"/>
      <c r="F781" s="4"/>
      <c r="G781" s="35"/>
      <c r="H781" s="4"/>
      <c r="I781" s="4"/>
      <c r="J781" s="4"/>
      <c r="K781" s="4"/>
      <c r="L781" s="4"/>
    </row>
    <row r="782" spans="2:12">
      <c r="B782" s="4"/>
      <c r="C782" s="4"/>
      <c r="D782" s="4"/>
      <c r="E782" s="4"/>
      <c r="F782" s="4"/>
      <c r="G782" s="35"/>
      <c r="H782" s="4"/>
      <c r="I782" s="4"/>
      <c r="J782" s="4"/>
      <c r="K782" s="4"/>
      <c r="L782" s="4"/>
    </row>
    <row r="783" spans="2:12">
      <c r="B783" s="4"/>
      <c r="C783" s="4"/>
      <c r="D783" s="4"/>
      <c r="E783" s="4"/>
      <c r="F783" s="4"/>
      <c r="G783" s="35"/>
      <c r="H783" s="4"/>
      <c r="I783" s="4"/>
      <c r="J783" s="4"/>
      <c r="K783" s="4"/>
      <c r="L783" s="4"/>
    </row>
    <row r="784" spans="2:12">
      <c r="B784" s="4"/>
      <c r="C784" s="4"/>
      <c r="D784" s="4"/>
      <c r="E784" s="4"/>
      <c r="F784" s="4"/>
      <c r="G784" s="35"/>
      <c r="H784" s="4"/>
      <c r="I784" s="4"/>
      <c r="J784" s="4"/>
      <c r="K784" s="4"/>
      <c r="L784" s="4"/>
    </row>
    <row r="785" spans="2:12">
      <c r="B785" s="4"/>
      <c r="C785" s="4"/>
      <c r="D785" s="4"/>
      <c r="E785" s="4"/>
      <c r="F785" s="4"/>
      <c r="G785" s="35"/>
      <c r="H785" s="4"/>
      <c r="I785" s="4"/>
      <c r="J785" s="4"/>
      <c r="K785" s="4"/>
      <c r="L785" s="4"/>
    </row>
    <row r="786" spans="2:12">
      <c r="B786" s="4"/>
      <c r="C786" s="4"/>
      <c r="D786" s="4"/>
      <c r="E786" s="4"/>
      <c r="F786" s="4"/>
      <c r="G786" s="35"/>
      <c r="H786" s="4"/>
      <c r="I786" s="4"/>
      <c r="J786" s="4"/>
      <c r="K786" s="4"/>
      <c r="L786" s="4"/>
    </row>
    <row r="787" spans="2:12">
      <c r="B787" s="4"/>
      <c r="C787" s="4"/>
      <c r="D787" s="4"/>
      <c r="E787" s="4"/>
      <c r="F787" s="4"/>
      <c r="G787" s="35"/>
      <c r="H787" s="4"/>
      <c r="I787" s="4"/>
      <c r="J787" s="4"/>
      <c r="K787" s="4"/>
      <c r="L787" s="4"/>
    </row>
    <row r="788" spans="2:12">
      <c r="B788" s="4"/>
      <c r="C788" s="4"/>
      <c r="D788" s="4"/>
      <c r="E788" s="4"/>
      <c r="F788" s="4"/>
      <c r="G788" s="35"/>
      <c r="H788" s="4"/>
      <c r="I788" s="4"/>
      <c r="J788" s="4"/>
      <c r="K788" s="4"/>
      <c r="L788" s="4"/>
    </row>
    <row r="789" spans="2:12">
      <c r="B789" s="4"/>
      <c r="C789" s="4"/>
      <c r="D789" s="4"/>
      <c r="E789" s="4"/>
      <c r="F789" s="4"/>
      <c r="G789" s="35"/>
      <c r="H789" s="4"/>
      <c r="I789" s="4"/>
      <c r="J789" s="4"/>
      <c r="K789" s="4"/>
      <c r="L789" s="4"/>
    </row>
    <row r="790" spans="2:12">
      <c r="B790" s="4"/>
      <c r="C790" s="4"/>
      <c r="D790" s="4"/>
      <c r="E790" s="4"/>
      <c r="F790" s="4"/>
      <c r="G790" s="35"/>
      <c r="H790" s="4"/>
      <c r="I790" s="4"/>
      <c r="J790" s="4"/>
      <c r="K790" s="4"/>
      <c r="L790" s="4"/>
    </row>
    <row r="791" spans="2:12">
      <c r="B791" s="4"/>
      <c r="C791" s="4"/>
      <c r="D791" s="4"/>
      <c r="E791" s="4"/>
      <c r="F791" s="4"/>
      <c r="G791" s="35"/>
      <c r="H791" s="4"/>
      <c r="I791" s="4"/>
      <c r="J791" s="4"/>
      <c r="K791" s="4"/>
      <c r="L791" s="4"/>
    </row>
    <row r="792" spans="2:12">
      <c r="B792" s="4"/>
      <c r="C792" s="4"/>
      <c r="D792" s="4"/>
      <c r="E792" s="4"/>
      <c r="F792" s="4"/>
      <c r="G792" s="35"/>
      <c r="H792" s="4"/>
      <c r="I792" s="4"/>
      <c r="J792" s="4"/>
      <c r="K792" s="4"/>
      <c r="L792" s="4"/>
    </row>
    <row r="793" spans="2:12">
      <c r="B793" s="4"/>
      <c r="C793" s="4"/>
      <c r="D793" s="4"/>
      <c r="E793" s="4"/>
      <c r="F793" s="4"/>
      <c r="G793" s="35"/>
      <c r="H793" s="4"/>
      <c r="I793" s="4"/>
      <c r="J793" s="4"/>
      <c r="K793" s="4"/>
      <c r="L793" s="4"/>
    </row>
    <row r="794" spans="2:12">
      <c r="B794" s="4"/>
      <c r="C794" s="4"/>
      <c r="D794" s="4"/>
      <c r="E794" s="4"/>
      <c r="F794" s="4"/>
      <c r="G794" s="35"/>
      <c r="H794" s="4"/>
      <c r="I794" s="4"/>
      <c r="J794" s="4"/>
      <c r="K794" s="4"/>
      <c r="L794" s="4"/>
    </row>
    <row r="795" spans="2:12">
      <c r="B795" s="4"/>
      <c r="C795" s="4"/>
      <c r="D795" s="4"/>
      <c r="E795" s="4"/>
      <c r="F795" s="4"/>
      <c r="G795" s="35"/>
      <c r="H795" s="4"/>
      <c r="I795" s="4"/>
      <c r="J795" s="4"/>
      <c r="K795" s="4"/>
      <c r="L795" s="4"/>
    </row>
    <row r="796" spans="2:12">
      <c r="B796" s="4"/>
      <c r="C796" s="4"/>
      <c r="D796" s="4"/>
      <c r="E796" s="4"/>
      <c r="F796" s="4"/>
      <c r="G796" s="35"/>
      <c r="H796" s="4"/>
      <c r="I796" s="4"/>
      <c r="J796" s="4"/>
      <c r="K796" s="4"/>
      <c r="L796" s="4"/>
    </row>
    <row r="797" spans="2:12">
      <c r="B797" s="4"/>
      <c r="C797" s="4"/>
      <c r="D797" s="4"/>
      <c r="E797" s="4"/>
      <c r="F797" s="4"/>
      <c r="G797" s="35"/>
      <c r="H797" s="4"/>
      <c r="I797" s="4"/>
      <c r="J797" s="4"/>
      <c r="K797" s="4"/>
      <c r="L797" s="4"/>
    </row>
    <row r="798" spans="2:12">
      <c r="B798" s="4"/>
      <c r="C798" s="4"/>
      <c r="D798" s="4"/>
      <c r="E798" s="4"/>
      <c r="F798" s="4"/>
      <c r="G798" s="35"/>
      <c r="H798" s="4"/>
      <c r="I798" s="4"/>
      <c r="J798" s="4"/>
      <c r="K798" s="4"/>
      <c r="L798" s="4"/>
    </row>
    <row r="799" spans="2:12">
      <c r="B799" s="4"/>
      <c r="C799" s="4"/>
      <c r="D799" s="4"/>
      <c r="E799" s="4"/>
      <c r="F799" s="4"/>
      <c r="G799" s="35"/>
      <c r="H799" s="4"/>
      <c r="I799" s="4"/>
      <c r="J799" s="4"/>
      <c r="K799" s="4"/>
      <c r="L799" s="4"/>
    </row>
    <row r="800" spans="2:12">
      <c r="B800" s="4"/>
      <c r="C800" s="4"/>
      <c r="D800" s="4"/>
      <c r="E800" s="4"/>
      <c r="F800" s="4"/>
      <c r="G800" s="35"/>
      <c r="H800" s="4"/>
      <c r="I800" s="4"/>
      <c r="J800" s="4"/>
      <c r="K800" s="4"/>
      <c r="L800" s="4"/>
    </row>
    <row r="801" spans="2:12">
      <c r="B801" s="4"/>
      <c r="C801" s="4"/>
      <c r="D801" s="4"/>
      <c r="E801" s="4"/>
      <c r="F801" s="4"/>
      <c r="G801" s="35"/>
      <c r="H801" s="4"/>
      <c r="I801" s="4"/>
      <c r="J801" s="4"/>
      <c r="K801" s="4"/>
      <c r="L801" s="4"/>
    </row>
    <row r="802" spans="2:12">
      <c r="B802" s="4"/>
      <c r="C802" s="4"/>
      <c r="D802" s="4"/>
      <c r="E802" s="4"/>
      <c r="F802" s="4"/>
      <c r="G802" s="35"/>
      <c r="H802" s="4"/>
      <c r="I802" s="4"/>
      <c r="J802" s="4"/>
      <c r="K802" s="4"/>
      <c r="L802" s="4"/>
    </row>
    <row r="803" spans="2:12">
      <c r="B803" s="4"/>
      <c r="C803" s="4"/>
      <c r="D803" s="4"/>
      <c r="E803" s="4"/>
      <c r="F803" s="4"/>
      <c r="G803" s="35"/>
      <c r="H803" s="4"/>
      <c r="I803" s="4"/>
      <c r="J803" s="4"/>
      <c r="K803" s="4"/>
      <c r="L803" s="4"/>
    </row>
    <row r="804" spans="2:12">
      <c r="B804" s="4"/>
      <c r="C804" s="4"/>
      <c r="D804" s="4"/>
      <c r="E804" s="4"/>
      <c r="F804" s="4"/>
      <c r="G804" s="35"/>
      <c r="H804" s="4"/>
      <c r="I804" s="4"/>
      <c r="J804" s="4"/>
      <c r="K804" s="4"/>
      <c r="L804" s="4"/>
    </row>
    <row r="805" spans="2:12">
      <c r="B805" s="4"/>
      <c r="C805" s="4"/>
      <c r="D805" s="4"/>
      <c r="E805" s="4"/>
      <c r="F805" s="4"/>
      <c r="G805" s="35"/>
      <c r="H805" s="4"/>
      <c r="I805" s="4"/>
      <c r="J805" s="4"/>
      <c r="K805" s="4"/>
      <c r="L805" s="4"/>
    </row>
    <row r="806" spans="2:12">
      <c r="B806" s="4"/>
      <c r="C806" s="4"/>
      <c r="D806" s="4"/>
      <c r="E806" s="4"/>
      <c r="F806" s="4"/>
      <c r="G806" s="35"/>
      <c r="H806" s="4"/>
      <c r="I806" s="4"/>
      <c r="J806" s="4"/>
      <c r="K806" s="4"/>
      <c r="L806" s="4"/>
    </row>
    <row r="807" spans="2:12">
      <c r="B807" s="4"/>
      <c r="C807" s="4"/>
      <c r="D807" s="4"/>
      <c r="E807" s="4"/>
      <c r="F807" s="4"/>
      <c r="G807" s="35"/>
      <c r="H807" s="4"/>
      <c r="I807" s="4"/>
      <c r="J807" s="4"/>
      <c r="K807" s="4"/>
      <c r="L807" s="4"/>
    </row>
    <row r="808" spans="2:12">
      <c r="B808" s="4"/>
      <c r="C808" s="4"/>
      <c r="D808" s="4"/>
      <c r="E808" s="4"/>
      <c r="F808" s="4"/>
      <c r="G808" s="35"/>
      <c r="H808" s="4"/>
      <c r="I808" s="4"/>
      <c r="J808" s="4"/>
      <c r="K808" s="4"/>
      <c r="L808" s="4"/>
    </row>
    <row r="809" spans="2:12">
      <c r="B809" s="4"/>
      <c r="C809" s="4"/>
      <c r="D809" s="4"/>
      <c r="E809" s="4"/>
      <c r="F809" s="4"/>
      <c r="G809" s="35"/>
      <c r="H809" s="4"/>
      <c r="I809" s="4"/>
      <c r="J809" s="4"/>
      <c r="K809" s="4"/>
      <c r="L809" s="4"/>
    </row>
    <row r="810" spans="2:12">
      <c r="B810" s="4"/>
      <c r="C810" s="4"/>
      <c r="D810" s="4"/>
      <c r="E810" s="4"/>
      <c r="F810" s="4"/>
      <c r="G810" s="35"/>
      <c r="H810" s="4"/>
      <c r="I810" s="4"/>
      <c r="J810" s="4"/>
      <c r="K810" s="4"/>
      <c r="L810" s="4"/>
    </row>
    <row r="811" spans="2:12">
      <c r="B811" s="4"/>
      <c r="C811" s="4"/>
      <c r="D811" s="4"/>
      <c r="E811" s="4"/>
      <c r="F811" s="4"/>
      <c r="G811" s="35"/>
      <c r="H811" s="4"/>
      <c r="I811" s="4"/>
      <c r="J811" s="4"/>
      <c r="K811" s="4"/>
      <c r="L811" s="4"/>
    </row>
    <row r="812" spans="2:12">
      <c r="B812" s="4"/>
      <c r="C812" s="4"/>
      <c r="D812" s="4"/>
      <c r="E812" s="4"/>
      <c r="F812" s="4"/>
      <c r="G812" s="35"/>
      <c r="H812" s="4"/>
      <c r="I812" s="4"/>
      <c r="J812" s="4"/>
      <c r="K812" s="4"/>
      <c r="L812" s="4"/>
    </row>
    <row r="813" spans="2:12">
      <c r="B813" s="4"/>
      <c r="C813" s="4"/>
      <c r="D813" s="4"/>
      <c r="E813" s="4"/>
      <c r="F813" s="4"/>
      <c r="G813" s="35"/>
      <c r="H813" s="4"/>
      <c r="I813" s="4"/>
      <c r="J813" s="4"/>
      <c r="K813" s="4"/>
      <c r="L813" s="4"/>
    </row>
    <row r="814" spans="2:12">
      <c r="B814" s="4"/>
      <c r="C814" s="4"/>
      <c r="D814" s="4"/>
      <c r="E814" s="4"/>
      <c r="F814" s="4"/>
      <c r="G814" s="35"/>
      <c r="H814" s="4"/>
      <c r="I814" s="4"/>
      <c r="J814" s="4"/>
      <c r="K814" s="4"/>
      <c r="L814" s="4"/>
    </row>
    <row r="815" spans="2:12">
      <c r="B815" s="4"/>
      <c r="C815" s="4"/>
      <c r="D815" s="4"/>
      <c r="E815" s="4"/>
      <c r="F815" s="4"/>
      <c r="G815" s="35"/>
      <c r="H815" s="4"/>
      <c r="I815" s="4"/>
      <c r="J815" s="4"/>
      <c r="K815" s="4"/>
      <c r="L815" s="4"/>
    </row>
    <row r="816" spans="2:12">
      <c r="B816" s="4"/>
      <c r="C816" s="4"/>
      <c r="D816" s="4"/>
      <c r="E816" s="4"/>
      <c r="F816" s="4"/>
      <c r="G816" s="35"/>
      <c r="H816" s="4"/>
      <c r="I816" s="4"/>
      <c r="J816" s="4"/>
      <c r="K816" s="4"/>
      <c r="L816" s="4"/>
    </row>
    <row r="817" spans="2:12">
      <c r="B817" s="4"/>
      <c r="C817" s="4"/>
      <c r="D817" s="4"/>
      <c r="E817" s="4"/>
      <c r="F817" s="4"/>
      <c r="G817" s="35"/>
      <c r="H817" s="4"/>
      <c r="I817" s="4"/>
      <c r="J817" s="4"/>
      <c r="K817" s="4"/>
      <c r="L817" s="4"/>
    </row>
    <row r="818" spans="2:12">
      <c r="B818" s="4"/>
      <c r="C818" s="4"/>
      <c r="D818" s="4"/>
      <c r="E818" s="4"/>
      <c r="F818" s="4"/>
      <c r="G818" s="35"/>
      <c r="H818" s="4"/>
      <c r="I818" s="4"/>
      <c r="J818" s="4"/>
      <c r="K818" s="4"/>
      <c r="L818" s="4"/>
    </row>
    <row r="819" spans="2:12">
      <c r="B819" s="4"/>
      <c r="C819" s="4"/>
      <c r="D819" s="4"/>
      <c r="E819" s="4"/>
      <c r="F819" s="4"/>
      <c r="G819" s="35"/>
      <c r="H819" s="4"/>
      <c r="I819" s="4"/>
      <c r="J819" s="4"/>
      <c r="K819" s="4"/>
      <c r="L819" s="4"/>
    </row>
    <row r="820" spans="2:12">
      <c r="B820" s="4"/>
      <c r="C820" s="4"/>
      <c r="D820" s="4"/>
      <c r="E820" s="4"/>
      <c r="F820" s="4"/>
      <c r="G820" s="35"/>
      <c r="H820" s="4"/>
      <c r="I820" s="4"/>
      <c r="J820" s="4"/>
      <c r="K820" s="4"/>
      <c r="L820" s="4"/>
    </row>
    <row r="821" spans="2:12">
      <c r="B821" s="4"/>
      <c r="C821" s="4"/>
      <c r="D821" s="4"/>
      <c r="E821" s="4"/>
      <c r="F821" s="4"/>
      <c r="G821" s="35"/>
      <c r="H821" s="4"/>
      <c r="I821" s="4"/>
      <c r="J821" s="4"/>
      <c r="K821" s="4"/>
      <c r="L821" s="4"/>
    </row>
    <row r="822" spans="2:12">
      <c r="B822" s="4"/>
      <c r="C822" s="4"/>
      <c r="D822" s="4"/>
      <c r="E822" s="4"/>
      <c r="F822" s="4"/>
      <c r="G822" s="35"/>
      <c r="H822" s="4"/>
      <c r="I822" s="4"/>
      <c r="J822" s="4"/>
      <c r="K822" s="4"/>
      <c r="L822" s="4"/>
    </row>
    <row r="823" spans="2:12">
      <c r="B823" s="4"/>
      <c r="C823" s="4"/>
      <c r="D823" s="4"/>
      <c r="E823" s="4"/>
      <c r="F823" s="4"/>
      <c r="G823" s="35"/>
      <c r="H823" s="4"/>
      <c r="I823" s="4"/>
      <c r="J823" s="4"/>
      <c r="K823" s="4"/>
      <c r="L823" s="4"/>
    </row>
    <row r="824" spans="2:12">
      <c r="B824" s="4"/>
      <c r="C824" s="4"/>
      <c r="D824" s="4"/>
      <c r="E824" s="4"/>
      <c r="F824" s="4"/>
      <c r="G824" s="35"/>
      <c r="H824" s="4"/>
      <c r="I824" s="4"/>
      <c r="J824" s="4"/>
      <c r="K824" s="4"/>
      <c r="L824" s="4"/>
    </row>
    <row r="825" spans="2:12">
      <c r="B825" s="4"/>
      <c r="C825" s="4"/>
      <c r="D825" s="4"/>
      <c r="E825" s="4"/>
      <c r="F825" s="4"/>
      <c r="G825" s="35"/>
      <c r="H825" s="4"/>
      <c r="I825" s="4"/>
      <c r="J825" s="4"/>
      <c r="K825" s="4"/>
      <c r="L825" s="4"/>
    </row>
    <row r="826" spans="2:12">
      <c r="B826" s="4"/>
      <c r="C826" s="4"/>
      <c r="D826" s="4"/>
      <c r="E826" s="4"/>
      <c r="F826" s="4"/>
      <c r="G826" s="35"/>
      <c r="H826" s="4"/>
      <c r="I826" s="4"/>
      <c r="J826" s="4"/>
      <c r="K826" s="4"/>
      <c r="L826" s="4"/>
    </row>
    <row r="827" spans="2:12">
      <c r="B827" s="4"/>
      <c r="C827" s="4"/>
      <c r="D827" s="4"/>
      <c r="E827" s="4"/>
      <c r="F827" s="4"/>
      <c r="G827" s="35"/>
      <c r="H827" s="4"/>
      <c r="I827" s="4"/>
      <c r="J827" s="4"/>
      <c r="K827" s="4"/>
      <c r="L827" s="4"/>
    </row>
    <row r="828" spans="2:12">
      <c r="B828" s="4"/>
      <c r="C828" s="4"/>
      <c r="D828" s="4"/>
      <c r="E828" s="4"/>
      <c r="F828" s="4"/>
      <c r="G828" s="35"/>
      <c r="H828" s="4"/>
      <c r="I828" s="4"/>
      <c r="J828" s="4"/>
      <c r="K828" s="4"/>
      <c r="L828" s="4"/>
    </row>
  </sheetData>
  <mergeCells count="2">
    <mergeCell ref="N7:O7"/>
    <mergeCell ref="B4:F4"/>
  </mergeCells>
  <phoneticPr fontId="2" type="noConversion"/>
  <hyperlinks>
    <hyperlink ref="O8" r:id="rId1" display="http://localhost/OECDStat_Metadata/ShowMetadata.ashx?Dataset=TABLE2A&amp;Coords=[DONOR].[20005],[AIDTYPE].[206],[PART].[1],[DATATYPE].[A]&amp;ShowOnWeb=true&amp;Lang=en"/>
    <hyperlink ref="N191" r:id="rId2" display="https://stats-3.oecd.org/index.aspx?DatasetCode=TABLE2A"/>
  </hyperlinks>
  <pageMargins left="0.19685039370078741" right="0.15748031496062992" top="0.19685039370078741" bottom="0.19685039370078741" header="0.19685039370078741" footer="0.19685039370078741"/>
  <pageSetup paperSize="8" scale="65" orientation="portrait" r:id="rId3"/>
  <headerFooter alignWithMargins="0"/>
  <rowBreaks count="3" manualBreakCount="3">
    <brk id="75" max="16383" man="1"/>
    <brk id="119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L830"/>
  <sheetViews>
    <sheetView zoomScaleNormal="100" workbookViewId="0">
      <pane xSplit="1" ySplit="8" topLeftCell="B204" activePane="bottomRight" state="frozen"/>
      <selection pane="topRight" activeCell="B1" sqref="B1"/>
      <selection pane="bottomLeft" activeCell="A9" sqref="A9"/>
      <selection pane="bottomRight" activeCell="A235" sqref="A235"/>
    </sheetView>
  </sheetViews>
  <sheetFormatPr defaultColWidth="9.81640625" defaultRowHeight="12.5"/>
  <cols>
    <col min="1" max="1" width="39.453125" style="4" customWidth="1"/>
    <col min="2" max="6" width="12.26953125" style="2" customWidth="1"/>
    <col min="7" max="10" width="14.81640625" style="3" customWidth="1"/>
    <col min="11" max="16384" width="9.81640625" style="4"/>
  </cols>
  <sheetData>
    <row r="1" spans="1:10" ht="15">
      <c r="A1" s="1" t="s">
        <v>313</v>
      </c>
    </row>
    <row r="2" spans="1:10" ht="13">
      <c r="A2" s="5"/>
    </row>
    <row r="4" spans="1:10" ht="15.75" customHeight="1">
      <c r="B4" s="268" t="s">
        <v>317</v>
      </c>
      <c r="C4" s="268"/>
      <c r="D4" s="268"/>
      <c r="E4" s="268"/>
      <c r="F4" s="268"/>
      <c r="G4" s="185" t="s">
        <v>485</v>
      </c>
      <c r="H4" s="80" t="s">
        <v>0</v>
      </c>
      <c r="I4" s="81" t="s">
        <v>283</v>
      </c>
      <c r="J4" s="82" t="s">
        <v>284</v>
      </c>
    </row>
    <row r="5" spans="1:10" ht="14.25" customHeight="1">
      <c r="B5" s="96">
        <f>QueryF!C5</f>
        <v>2014</v>
      </c>
      <c r="C5" s="96">
        <f>QueryF!D5</f>
        <v>2015</v>
      </c>
      <c r="D5" s="96">
        <f>QueryF!E5</f>
        <v>2016</v>
      </c>
      <c r="E5" s="96">
        <f>QueryF!F5</f>
        <v>2017</v>
      </c>
      <c r="F5" s="95">
        <f>QueryF!G5</f>
        <v>2018</v>
      </c>
      <c r="G5" s="79">
        <f>QueryF!H5</f>
        <v>2018</v>
      </c>
      <c r="H5" s="83">
        <f>QueryF!I5</f>
        <v>2018</v>
      </c>
      <c r="I5" s="84" t="s">
        <v>511</v>
      </c>
      <c r="J5" s="83">
        <f>QueryF!J5</f>
        <v>2018</v>
      </c>
    </row>
    <row r="6" spans="1:10" ht="11.25" customHeight="1">
      <c r="B6" s="61"/>
      <c r="C6" s="61"/>
      <c r="D6" s="61"/>
      <c r="E6" s="61"/>
      <c r="F6" s="61"/>
      <c r="G6" s="85" t="s">
        <v>318</v>
      </c>
      <c r="H6" s="86" t="s">
        <v>285</v>
      </c>
      <c r="I6" s="87" t="s">
        <v>285</v>
      </c>
      <c r="J6" s="88" t="s">
        <v>286</v>
      </c>
    </row>
    <row r="7" spans="1:10" s="69" customFormat="1" ht="11.15" customHeight="1">
      <c r="A7" s="62"/>
      <c r="B7" s="63"/>
      <c r="C7" s="63"/>
      <c r="D7" s="63"/>
      <c r="E7" s="63"/>
      <c r="F7" s="64"/>
      <c r="G7" s="89"/>
      <c r="H7" s="90"/>
      <c r="I7" s="91" t="s">
        <v>319</v>
      </c>
      <c r="J7" s="90"/>
    </row>
    <row r="8" spans="1:10" s="69" customFormat="1" ht="7" customHeight="1">
      <c r="A8" s="62"/>
      <c r="B8" s="63"/>
      <c r="C8" s="63"/>
      <c r="D8" s="63"/>
      <c r="E8" s="63"/>
      <c r="F8" s="64"/>
      <c r="G8" s="65"/>
      <c r="H8" s="66"/>
      <c r="I8" s="67"/>
      <c r="J8" s="68"/>
    </row>
    <row r="9" spans="1:10" s="13" customFormat="1" ht="13">
      <c r="A9" s="14" t="s">
        <v>287</v>
      </c>
      <c r="B9" s="15"/>
      <c r="C9" s="15"/>
      <c r="D9" s="15"/>
      <c r="E9" s="15"/>
      <c r="F9" s="16"/>
      <c r="G9" s="17"/>
      <c r="H9" s="18"/>
      <c r="I9" s="18"/>
      <c r="J9" s="18"/>
    </row>
    <row r="10" spans="1:10" s="13" customFormat="1" ht="9" customHeight="1">
      <c r="A10" s="19"/>
      <c r="B10" s="15"/>
      <c r="C10" s="15"/>
      <c r="D10" s="15"/>
      <c r="E10" s="15"/>
      <c r="F10" s="16"/>
      <c r="G10" s="17"/>
      <c r="H10" s="18"/>
      <c r="I10" s="18"/>
      <c r="J10" s="18"/>
    </row>
    <row r="11" spans="1:10" s="13" customFormat="1" ht="13">
      <c r="A11" s="14" t="s">
        <v>288</v>
      </c>
      <c r="B11" s="15"/>
      <c r="C11" s="15"/>
      <c r="D11" s="15"/>
      <c r="E11" s="15"/>
      <c r="F11" s="16"/>
      <c r="G11" s="17"/>
      <c r="H11" s="18"/>
      <c r="I11" s="18"/>
      <c r="J11" s="18"/>
    </row>
    <row r="12" spans="1:10" ht="11.5" customHeight="1">
      <c r="A12" s="4" t="str">
        <f>QueryF!B6</f>
        <v>Algérie</v>
      </c>
      <c r="B12" s="15">
        <f>QueryF!C6</f>
        <v>160.61892127948329</v>
      </c>
      <c r="C12" s="15">
        <f>QueryF!D6</f>
        <v>71.131691571983197</v>
      </c>
      <c r="D12" s="15">
        <f>QueryF!E6</f>
        <v>144.54841586634666</v>
      </c>
      <c r="E12" s="15">
        <f>QueryF!F6</f>
        <v>174.68137522057003</v>
      </c>
      <c r="F12" s="15">
        <f>QueryF!G6</f>
        <v>42.72330381117839</v>
      </c>
      <c r="G12" s="20">
        <f>QueryF!H6</f>
        <v>4060</v>
      </c>
      <c r="H12" s="21">
        <f>QueryF!I6</f>
        <v>42.228430000000003</v>
      </c>
      <c r="I12" s="263">
        <f>QueryF!J6</f>
        <v>177548.11</v>
      </c>
      <c r="J12" s="23">
        <f>QueryF!K6</f>
        <v>2.4062944861073653E-2</v>
      </c>
    </row>
    <row r="13" spans="1:10" ht="11.5" customHeight="1">
      <c r="A13" s="4" t="str">
        <f>QueryF!B7</f>
        <v>Egypte</v>
      </c>
      <c r="B13" s="15">
        <f>QueryF!C7</f>
        <v>3537.5969936535939</v>
      </c>
      <c r="C13" s="15">
        <f>QueryF!D7</f>
        <v>2524.5265612356566</v>
      </c>
      <c r="D13" s="15">
        <f>QueryF!E7</f>
        <v>2437.3453928908516</v>
      </c>
      <c r="E13" s="15">
        <f>QueryF!F7</f>
        <v>32.836479816430696</v>
      </c>
      <c r="F13" s="15">
        <f>QueryF!G7</f>
        <v>1150.172620995613</v>
      </c>
      <c r="G13" s="20">
        <f>QueryF!H7</f>
        <v>2800</v>
      </c>
      <c r="H13" s="21">
        <f>QueryF!I7</f>
        <v>98.423599999999993</v>
      </c>
      <c r="I13" s="263">
        <f>QueryF!J7</f>
        <v>244615.87</v>
      </c>
      <c r="J13" s="23">
        <f>QueryF!K7</f>
        <v>0.4701954214972287</v>
      </c>
    </row>
    <row r="14" spans="1:10" ht="11.5" customHeight="1">
      <c r="A14" s="4" t="str">
        <f>QueryF!B8</f>
        <v>Libye</v>
      </c>
      <c r="B14" s="15">
        <f>QueryF!C8</f>
        <v>210.28353745861671</v>
      </c>
      <c r="C14" s="15">
        <f>QueryF!D8</f>
        <v>157.37081052761005</v>
      </c>
      <c r="D14" s="15">
        <f>QueryF!E8</f>
        <v>179.4894649434068</v>
      </c>
      <c r="E14" s="15">
        <f>QueryF!F8</f>
        <v>431.87135208554935</v>
      </c>
      <c r="F14" s="15">
        <f>QueryF!G8</f>
        <v>165.66154344157502</v>
      </c>
      <c r="G14" s="20">
        <f>QueryF!H8</f>
        <v>6330</v>
      </c>
      <c r="H14" s="21">
        <f>QueryF!I8</f>
        <v>6.6785699999999997</v>
      </c>
      <c r="I14" s="263">
        <f>QueryF!J8</f>
        <v>48986.080000000002</v>
      </c>
      <c r="J14" s="23">
        <f>IFERROR(QueryF!K8,"..    ")</f>
        <v>0.33818085350282168</v>
      </c>
    </row>
    <row r="15" spans="1:10" ht="11.5" customHeight="1">
      <c r="A15" s="4" t="str">
        <f>QueryF!B9</f>
        <v>Maroc</v>
      </c>
      <c r="B15" s="15">
        <f>QueryF!C9</f>
        <v>2240.1453797341437</v>
      </c>
      <c r="C15" s="15">
        <f>QueryF!D9</f>
        <v>1518.2761300713896</v>
      </c>
      <c r="D15" s="15">
        <f>QueryF!E9</f>
        <v>2062.3091088155388</v>
      </c>
      <c r="E15" s="15">
        <f>QueryF!F9</f>
        <v>2416.2748481831563</v>
      </c>
      <c r="F15" s="15">
        <f>QueryF!G9</f>
        <v>493.64225962740079</v>
      </c>
      <c r="G15" s="20">
        <f>QueryF!H9</f>
        <v>3090</v>
      </c>
      <c r="H15" s="21">
        <f>QueryF!I9</f>
        <v>36.029139999999998</v>
      </c>
      <c r="I15" s="263">
        <f>QueryF!J9</f>
        <v>116110.79</v>
      </c>
      <c r="J15" s="23">
        <f>QueryF!K9</f>
        <v>0.42514761946534069</v>
      </c>
    </row>
    <row r="16" spans="1:10" ht="11.5" customHeight="1">
      <c r="A16" s="4" t="str">
        <f>QueryF!B10</f>
        <v>Tunisie</v>
      </c>
      <c r="B16" s="15">
        <f>QueryF!C10</f>
        <v>922.7014589024958</v>
      </c>
      <c r="C16" s="15">
        <f>QueryF!D10</f>
        <v>495.86593684838863</v>
      </c>
      <c r="D16" s="15">
        <f>QueryF!E10</f>
        <v>646.81776160639265</v>
      </c>
      <c r="E16" s="15">
        <f>QueryF!F10</f>
        <v>811.63504908988295</v>
      </c>
      <c r="F16" s="15">
        <f>QueryF!G10</f>
        <v>452.53313297734314</v>
      </c>
      <c r="G16" s="20">
        <f>QueryF!H10</f>
        <v>3500</v>
      </c>
      <c r="H16" s="21">
        <f>QueryF!I10</f>
        <v>11.565200000000001</v>
      </c>
      <c r="I16" s="263">
        <f>QueryF!J10</f>
        <v>38497.660000000003</v>
      </c>
      <c r="J16" s="23">
        <f>IFERROR(QueryF!K10,"..    ")</f>
        <v>1.1754821798970199</v>
      </c>
    </row>
    <row r="17" spans="1:12" ht="11.5" customHeight="1">
      <c r="A17" s="4" t="str">
        <f>QueryF!B11</f>
        <v>Nord du Sahara, régional</v>
      </c>
      <c r="B17" s="15">
        <f>QueryF!C11</f>
        <v>254.34297571863004</v>
      </c>
      <c r="C17" s="15">
        <f>QueryF!D11</f>
        <v>305.24879681332231</v>
      </c>
      <c r="D17" s="15">
        <f>QueryF!E11</f>
        <v>281.43273961493259</v>
      </c>
      <c r="E17" s="15">
        <f>QueryF!F11</f>
        <v>168.3066917833778</v>
      </c>
      <c r="F17" s="15">
        <f>QueryF!G11</f>
        <v>104.76739805586362</v>
      </c>
      <c r="G17" s="114">
        <f>QueryF!H11</f>
        <v>0</v>
      </c>
      <c r="H17" s="92">
        <f>QueryF!I11</f>
        <v>0</v>
      </c>
      <c r="I17" s="92">
        <f>QueryF!J11</f>
        <v>0</v>
      </c>
      <c r="J17" s="23" t="str">
        <f>IFERROR(QueryF!K11,"-    ")</f>
        <v xml:space="preserve">-    </v>
      </c>
    </row>
    <row r="18" spans="1:12" ht="13">
      <c r="A18" s="1" t="s">
        <v>289</v>
      </c>
      <c r="B18" s="94">
        <f>QueryF!C12</f>
        <v>7325.6892667469638</v>
      </c>
      <c r="C18" s="94">
        <f>QueryF!D12</f>
        <v>5072.4199270683494</v>
      </c>
      <c r="D18" s="94">
        <f>QueryF!E12</f>
        <v>5751.9428837374689</v>
      </c>
      <c r="E18" s="94">
        <f>QueryF!F12</f>
        <v>4035.6057961789675</v>
      </c>
      <c r="F18" s="94">
        <f>QueryF!G12</f>
        <v>2409.5002589089736</v>
      </c>
      <c r="G18" s="195">
        <f>QueryF!H12</f>
        <v>19780</v>
      </c>
      <c r="H18" s="127">
        <f>QueryF!I12</f>
        <v>194.92493999999999</v>
      </c>
      <c r="I18" s="196">
        <f>QueryF!J12</f>
        <v>625758.51</v>
      </c>
      <c r="J18" s="197">
        <f>QueryF!K12</f>
        <v>0.38505273526507433</v>
      </c>
      <c r="L18" s="182"/>
    </row>
    <row r="19" spans="1:12" ht="9" customHeight="1">
      <c r="A19" s="26"/>
      <c r="G19" s="20"/>
      <c r="H19" s="21"/>
      <c r="J19" s="27"/>
    </row>
    <row r="20" spans="1:12" ht="13">
      <c r="A20" s="14" t="s">
        <v>290</v>
      </c>
      <c r="G20" s="20"/>
      <c r="H20" s="21"/>
      <c r="I20" s="263"/>
      <c r="J20" s="27"/>
    </row>
    <row r="21" spans="1:12" ht="11.5" customHeight="1">
      <c r="A21" s="4" t="str">
        <f>QueryF!B13</f>
        <v>Afrique du Sud</v>
      </c>
      <c r="B21" s="15">
        <f>QueryF!C13</f>
        <v>1077.3972727474184</v>
      </c>
      <c r="C21" s="15">
        <f>QueryF!D13</f>
        <v>1420.2737102040389</v>
      </c>
      <c r="D21" s="15">
        <f>QueryF!E13</f>
        <v>1180.2796314551363</v>
      </c>
      <c r="E21" s="92">
        <f>QueryF!F13</f>
        <v>1014.8088973195859</v>
      </c>
      <c r="F21" s="34">
        <f>QueryF!G13</f>
        <v>219.33724574422891</v>
      </c>
      <c r="G21" s="20">
        <f>QueryF!H13</f>
        <v>5750</v>
      </c>
      <c r="H21" s="21">
        <f>QueryF!I13</f>
        <v>57.779620000000001</v>
      </c>
      <c r="I21" s="263">
        <f>QueryF!J13</f>
        <v>356648.04</v>
      </c>
      <c r="J21" s="23">
        <f>QueryF!K13</f>
        <v>6.1499635815811277E-2</v>
      </c>
    </row>
    <row r="22" spans="1:12" ht="11.5" customHeight="1">
      <c r="A22" s="4" t="str">
        <f>QueryF!B14</f>
        <v>Angola</v>
      </c>
      <c r="B22" s="15">
        <f>QueryF!C14</f>
        <v>235.39243524704827</v>
      </c>
      <c r="C22" s="15">
        <f>QueryF!D14</f>
        <v>380.06128757575379</v>
      </c>
      <c r="D22" s="15">
        <f>QueryF!E14</f>
        <v>206.53451938422026</v>
      </c>
      <c r="E22" s="92">
        <f>QueryF!F14</f>
        <v>223.21661650194184</v>
      </c>
      <c r="F22" s="34">
        <f>QueryF!G14</f>
        <v>120.43272330784713</v>
      </c>
      <c r="G22" s="20">
        <f>QueryF!H14</f>
        <v>3370</v>
      </c>
      <c r="H22" s="21">
        <f>QueryF!I14</f>
        <v>30.809760000000001</v>
      </c>
      <c r="I22" s="263">
        <f>QueryF!J14</f>
        <v>101046.52</v>
      </c>
      <c r="J22" s="23">
        <f>QueryF!K14</f>
        <v>0.11918542400851323</v>
      </c>
    </row>
    <row r="23" spans="1:12" ht="11.5" customHeight="1">
      <c r="A23" s="4" t="str">
        <f>QueryF!B15</f>
        <v>Bénin</v>
      </c>
      <c r="B23" s="15">
        <f>QueryF!C15</f>
        <v>599.31624796306153</v>
      </c>
      <c r="C23" s="15">
        <f>QueryF!D15</f>
        <v>436.63206513356414</v>
      </c>
      <c r="D23" s="15">
        <f>QueryF!E15</f>
        <v>500.72042348510871</v>
      </c>
      <c r="E23" s="92">
        <f>QueryF!F15</f>
        <v>679.99637901956351</v>
      </c>
      <c r="F23" s="34">
        <f>QueryF!G15</f>
        <v>364.91505355622081</v>
      </c>
      <c r="G23" s="20">
        <f>QueryF!H15</f>
        <v>870</v>
      </c>
      <c r="H23" s="21">
        <f>QueryF!I15</f>
        <v>11.485049999999999</v>
      </c>
      <c r="I23" s="263">
        <f>QueryF!J15</f>
        <v>10277.030000000001</v>
      </c>
      <c r="J23" s="23">
        <f>QueryF!K15</f>
        <v>3.5507831888806476</v>
      </c>
    </row>
    <row r="24" spans="1:12" s="13" customFormat="1" ht="11.5" customHeight="1">
      <c r="A24" s="4" t="str">
        <f>QueryF!B16</f>
        <v>Botswana</v>
      </c>
      <c r="B24" s="15">
        <f>QueryF!C16</f>
        <v>99.372593998720092</v>
      </c>
      <c r="C24" s="15">
        <f>QueryF!D16</f>
        <v>65.539045243764804</v>
      </c>
      <c r="D24" s="15">
        <f>QueryF!E16</f>
        <v>90.570680045075861</v>
      </c>
      <c r="E24" s="92">
        <f>QueryF!F16</f>
        <v>102.09193571248797</v>
      </c>
      <c r="F24" s="34">
        <f>QueryF!G16</f>
        <v>27.048884125993649</v>
      </c>
      <c r="G24" s="20">
        <f>QueryF!H16</f>
        <v>7750</v>
      </c>
      <c r="H24" s="21">
        <f>QueryF!I16</f>
        <v>2.25413</v>
      </c>
      <c r="I24" s="263">
        <f>QueryF!J16</f>
        <v>17999.580000000002</v>
      </c>
      <c r="J24" s="23">
        <f>QueryF!K16</f>
        <v>0.15027508489639008</v>
      </c>
      <c r="K24" s="4"/>
    </row>
    <row r="25" spans="1:12" ht="11.5" customHeight="1">
      <c r="A25" s="4" t="str">
        <f>QueryF!B17</f>
        <v>Burkina Faso</v>
      </c>
      <c r="B25" s="15">
        <f>QueryF!C17</f>
        <v>1123.3628543457205</v>
      </c>
      <c r="C25" s="15">
        <f>QueryF!D17</f>
        <v>998.38507798169485</v>
      </c>
      <c r="D25" s="15">
        <f>QueryF!E17</f>
        <v>1029.4825394930854</v>
      </c>
      <c r="E25" s="92">
        <f>QueryF!F17</f>
        <v>891.61323482099453</v>
      </c>
      <c r="F25" s="34">
        <f>QueryF!G17</f>
        <v>843.71072705191978</v>
      </c>
      <c r="G25" s="20">
        <f>QueryF!H17</f>
        <v>660</v>
      </c>
      <c r="H25" s="21">
        <f>QueryF!I17</f>
        <v>19.751539999999999</v>
      </c>
      <c r="I25" s="263">
        <f>QueryF!J17</f>
        <v>14029.68</v>
      </c>
      <c r="J25" s="23">
        <f>QueryF!K17</f>
        <v>6.0137560304434583</v>
      </c>
    </row>
    <row r="26" spans="1:12" ht="11.5" customHeight="1">
      <c r="A26" s="4" t="str">
        <f>QueryF!B18</f>
        <v>Burundi</v>
      </c>
      <c r="B26" s="15">
        <f>QueryF!C18</f>
        <v>515.40143834515686</v>
      </c>
      <c r="C26" s="15">
        <f>QueryF!D18</f>
        <v>366.56074626170238</v>
      </c>
      <c r="D26" s="15">
        <f>QueryF!E18</f>
        <v>742.643611625012</v>
      </c>
      <c r="E26" s="92">
        <f>QueryF!F18</f>
        <v>435.82095530530495</v>
      </c>
      <c r="F26" s="34">
        <f>QueryF!G18</f>
        <v>301.3192941426143</v>
      </c>
      <c r="G26" s="20">
        <f>QueryF!H18</f>
        <v>280</v>
      </c>
      <c r="H26" s="21">
        <f>QueryF!I18</f>
        <v>11.175380000000001</v>
      </c>
      <c r="I26" s="263">
        <f>QueryF!J18</f>
        <v>3075.64</v>
      </c>
      <c r="J26" s="23">
        <f>QueryF!K18</f>
        <v>9.7969623929528264</v>
      </c>
    </row>
    <row r="27" spans="1:12" ht="11.5" customHeight="1">
      <c r="A27" s="4" t="str">
        <f>QueryF!B19</f>
        <v>Cabo Verde</v>
      </c>
      <c r="B27" s="15">
        <f>QueryF!C19</f>
        <v>231.39059005198493</v>
      </c>
      <c r="C27" s="15">
        <f>QueryF!D19</f>
        <v>153.24504191024727</v>
      </c>
      <c r="D27" s="15">
        <f>QueryF!E19</f>
        <v>115.24303914784765</v>
      </c>
      <c r="E27" s="92">
        <f>QueryF!F19</f>
        <v>123.00539305490108</v>
      </c>
      <c r="F27" s="34">
        <f>QueryF!G19</f>
        <v>44.231912870136227</v>
      </c>
      <c r="G27" s="20">
        <f>QueryF!H19</f>
        <v>3450</v>
      </c>
      <c r="H27" s="21">
        <f>QueryF!I19</f>
        <v>0.54376999999999998</v>
      </c>
      <c r="I27" s="263">
        <f>QueryF!J19</f>
        <v>1943.43</v>
      </c>
      <c r="J27" s="23">
        <f>QueryF!K19</f>
        <v>2.2759714973081731</v>
      </c>
    </row>
    <row r="28" spans="1:12" ht="11.5" customHeight="1">
      <c r="A28" s="4" t="str">
        <f>QueryF!B20</f>
        <v>Cameroun</v>
      </c>
      <c r="B28" s="15">
        <f>QueryF!C20</f>
        <v>856.12346571925798</v>
      </c>
      <c r="C28" s="15">
        <f>QueryF!D20</f>
        <v>664.11963817138258</v>
      </c>
      <c r="D28" s="15">
        <f>QueryF!E20</f>
        <v>756.60513667738417</v>
      </c>
      <c r="E28" s="92">
        <f>QueryF!F20</f>
        <v>1216.594193238986</v>
      </c>
      <c r="F28" s="34">
        <f>QueryF!G20</f>
        <v>594.81666291955855</v>
      </c>
      <c r="G28" s="20">
        <f>QueryF!H20</f>
        <v>1440</v>
      </c>
      <c r="H28" s="21">
        <f>QueryF!I20</f>
        <v>25.216239999999999</v>
      </c>
      <c r="I28" s="263">
        <f>QueryF!J20</f>
        <v>37807.46</v>
      </c>
      <c r="J28" s="23">
        <f>QueryF!K20</f>
        <v>1.5732785617429961</v>
      </c>
    </row>
    <row r="29" spans="1:12" ht="11.5" customHeight="1">
      <c r="A29" s="4" t="str">
        <f>QueryF!B21</f>
        <v>Comores</v>
      </c>
      <c r="B29" s="15">
        <f>QueryF!C21</f>
        <v>74.949173228252505</v>
      </c>
      <c r="C29" s="15">
        <f>QueryF!D21</f>
        <v>65.779008175305549</v>
      </c>
      <c r="D29" s="15">
        <f>QueryF!E21</f>
        <v>53.749866306644563</v>
      </c>
      <c r="E29" s="92">
        <f>QueryF!F21</f>
        <v>67.222330374413445</v>
      </c>
      <c r="F29" s="34">
        <f>QueryF!G21</f>
        <v>66.658986377026764</v>
      </c>
      <c r="G29" s="20">
        <f>QueryF!H21</f>
        <v>1320</v>
      </c>
      <c r="H29" s="21">
        <f>QueryF!I21</f>
        <v>0.83231999999999995</v>
      </c>
      <c r="I29" s="263">
        <f>QueryF!J21</f>
        <v>1161.04</v>
      </c>
      <c r="J29" s="23">
        <f>IFERROR(QueryF!K21,"..    ")</f>
        <v>5.7413169552320991</v>
      </c>
    </row>
    <row r="30" spans="1:12" ht="11.5" customHeight="1">
      <c r="A30" s="4" t="str">
        <f>QueryF!B22</f>
        <v>Congo</v>
      </c>
      <c r="B30" s="15">
        <f>QueryF!C22</f>
        <v>106.18437241359311</v>
      </c>
      <c r="C30" s="15">
        <f>QueryF!D22</f>
        <v>88.795524192891165</v>
      </c>
      <c r="D30" s="15">
        <f>QueryF!E22</f>
        <v>86.904317799407607</v>
      </c>
      <c r="E30" s="92">
        <f>QueryF!F22</f>
        <v>107.03565186350917</v>
      </c>
      <c r="F30" s="34">
        <f>QueryF!G22</f>
        <v>79.606075963347806</v>
      </c>
      <c r="G30" s="20">
        <f>QueryF!H22</f>
        <v>1640</v>
      </c>
      <c r="H30" s="21">
        <f>QueryF!I22</f>
        <v>5.2443600000000004</v>
      </c>
      <c r="I30" s="263">
        <f>QueryF!J22</f>
        <v>10067.89</v>
      </c>
      <c r="J30" s="23">
        <f>QueryF!K22</f>
        <v>0.79069274657696709</v>
      </c>
    </row>
    <row r="31" spans="1:12" ht="11.5" customHeight="1">
      <c r="A31" s="4" t="str">
        <f>QueryF!B23</f>
        <v>Côte d'Ivoire</v>
      </c>
      <c r="B31" s="15">
        <f>QueryF!C23</f>
        <v>925.04083447417781</v>
      </c>
      <c r="C31" s="15">
        <f>QueryF!D23</f>
        <v>651.67080687970645</v>
      </c>
      <c r="D31" s="15">
        <f>QueryF!E23</f>
        <v>615.79211258386454</v>
      </c>
      <c r="E31" s="92">
        <f>QueryF!F23</f>
        <v>828.92408818659476</v>
      </c>
      <c r="F31" s="34">
        <f>QueryF!G23</f>
        <v>422.9706235470826</v>
      </c>
      <c r="G31" s="20">
        <f>QueryF!H23</f>
        <v>1610</v>
      </c>
      <c r="H31" s="21">
        <f>QueryF!I23</f>
        <v>25.069230000000001</v>
      </c>
      <c r="I31" s="263">
        <f>QueryF!J23</f>
        <v>41297.54</v>
      </c>
      <c r="J31" s="23">
        <f>QueryF!K23</f>
        <v>1.0242029514278153</v>
      </c>
    </row>
    <row r="32" spans="1:12" ht="11.5" customHeight="1">
      <c r="A32" s="4" t="str">
        <f>QueryF!B24</f>
        <v>Djibouti</v>
      </c>
      <c r="B32" s="15">
        <f>QueryF!C24</f>
        <v>166.10677276172908</v>
      </c>
      <c r="C32" s="15">
        <f>QueryF!D24</f>
        <v>173.39260704776476</v>
      </c>
      <c r="D32" s="15">
        <f>QueryF!E24</f>
        <v>185.35294431740783</v>
      </c>
      <c r="E32" s="92">
        <f>QueryF!F24</f>
        <v>142.48847998882428</v>
      </c>
      <c r="F32" s="34">
        <f>QueryF!G24</f>
        <v>121.24615161968445</v>
      </c>
      <c r="G32" s="20">
        <f>QueryF!H24</f>
        <v>2180</v>
      </c>
      <c r="H32" s="21">
        <f>QueryF!I24</f>
        <v>0.95891999999999999</v>
      </c>
      <c r="I32" s="263">
        <f>QueryF!J24</f>
        <v>2070.98</v>
      </c>
      <c r="J32" s="23">
        <f>IFERROR(QueryF!K24,"..    ")</f>
        <v>5.8545303006153828</v>
      </c>
    </row>
    <row r="33" spans="1:10" ht="11.5" customHeight="1">
      <c r="A33" s="4" t="str">
        <f>QueryF!B25</f>
        <v>Erythrée</v>
      </c>
      <c r="B33" s="15">
        <f>QueryF!C25</f>
        <v>84.192293196415363</v>
      </c>
      <c r="C33" s="15">
        <f>QueryF!D25</f>
        <v>93.921371607153588</v>
      </c>
      <c r="D33" s="15">
        <f>QueryF!E25</f>
        <v>66.816682200128767</v>
      </c>
      <c r="E33" s="92">
        <f>QueryF!F25</f>
        <v>79.126233143588706</v>
      </c>
      <c r="F33" s="34">
        <f>QueryF!G25</f>
        <v>76.310370200686634</v>
      </c>
      <c r="G33" s="20">
        <f>QueryF!H25</f>
        <v>0</v>
      </c>
      <c r="H33" s="21">
        <f>QueryF!I25</f>
        <v>0</v>
      </c>
      <c r="I33" s="263">
        <f>QueryF!J25</f>
        <v>0</v>
      </c>
      <c r="J33" s="23" t="str">
        <f>IFERROR(QueryF!K25,"..    ")</f>
        <v xml:space="preserve">..    </v>
      </c>
    </row>
    <row r="34" spans="1:10" ht="11.5" customHeight="1">
      <c r="A34" s="4" t="str">
        <f>QueryF!B26</f>
        <v>Eswatini</v>
      </c>
      <c r="B34" s="15">
        <f>QueryF!C26</f>
        <v>86.373160551025535</v>
      </c>
      <c r="C34" s="15">
        <f>QueryF!D26</f>
        <v>92.625352586434289</v>
      </c>
      <c r="D34" s="15">
        <f>QueryF!E26</f>
        <v>147.48865862606223</v>
      </c>
      <c r="E34" s="92">
        <f>QueryF!F26</f>
        <v>146.61118809465015</v>
      </c>
      <c r="F34" s="34">
        <f>QueryF!G26</f>
        <v>45.206737548313676</v>
      </c>
      <c r="G34" s="20">
        <f>QueryF!H26</f>
        <v>3850</v>
      </c>
      <c r="H34" s="21">
        <f>QueryF!I26</f>
        <v>1.13619</v>
      </c>
      <c r="I34" s="263">
        <f>QueryF!J26</f>
        <v>4686.34</v>
      </c>
      <c r="J34" s="23">
        <f>IFERROR(QueryF!K26,"..    ")</f>
        <v>0.96464911953280541</v>
      </c>
    </row>
    <row r="35" spans="1:10" ht="11.5" customHeight="1">
      <c r="A35" s="4" t="str">
        <f>QueryF!B27</f>
        <v>Ethiopie</v>
      </c>
      <c r="B35" s="15">
        <f>QueryF!C27</f>
        <v>3583.9617684689974</v>
      </c>
      <c r="C35" s="15">
        <f>QueryF!D27</f>
        <v>3238.8851188267754</v>
      </c>
      <c r="D35" s="15">
        <f>QueryF!E27</f>
        <v>4084.2538094908914</v>
      </c>
      <c r="E35" s="92">
        <f>QueryF!F27</f>
        <v>4124.2711274683461</v>
      </c>
      <c r="F35" s="34">
        <f>QueryF!G27</f>
        <v>3871.7600626685744</v>
      </c>
      <c r="G35" s="20">
        <f>QueryF!H27</f>
        <v>790</v>
      </c>
      <c r="H35" s="21">
        <f>QueryF!I27</f>
        <v>109.22456</v>
      </c>
      <c r="I35" s="263">
        <f>QueryF!J27</f>
        <v>83805.850000000006</v>
      </c>
      <c r="J35" s="23">
        <f>IFERROR(QueryF!K27,"..    ")</f>
        <v>4.6199162262163966</v>
      </c>
    </row>
    <row r="36" spans="1:10" ht="11.5" customHeight="1">
      <c r="A36" s="4" t="str">
        <f>QueryF!B28</f>
        <v>Gabon</v>
      </c>
      <c r="B36" s="15">
        <f>QueryF!C28</f>
        <v>111.26757637792637</v>
      </c>
      <c r="C36" s="15">
        <f>QueryF!D28</f>
        <v>98.784315733048416</v>
      </c>
      <c r="D36" s="15">
        <f>QueryF!E28</f>
        <v>41.504767153328331</v>
      </c>
      <c r="E36" s="92">
        <f>QueryF!F28</f>
        <v>106.34907767825725</v>
      </c>
      <c r="F36" s="34">
        <f>QueryF!G28</f>
        <v>16.028112255708173</v>
      </c>
      <c r="G36" s="20">
        <f>QueryF!H28</f>
        <v>6800</v>
      </c>
      <c r="H36" s="21">
        <f>QueryF!I28</f>
        <v>2.1192799999999998</v>
      </c>
      <c r="I36" s="263">
        <f>QueryF!J28</f>
        <v>15747.28</v>
      </c>
      <c r="J36" s="23">
        <f>IFERROR(QueryF!K28,"..    ")</f>
        <v>0.10178336992615977</v>
      </c>
    </row>
    <row r="37" spans="1:10" ht="11.5" customHeight="1">
      <c r="A37" s="4" t="str">
        <f>QueryF!B29</f>
        <v>Gambie</v>
      </c>
      <c r="B37" s="15">
        <f>QueryF!C29</f>
        <v>100.33505707485942</v>
      </c>
      <c r="C37" s="15">
        <f>QueryF!D29</f>
        <v>113.93810881133678</v>
      </c>
      <c r="D37" s="15">
        <f>QueryF!E29</f>
        <v>91.98517720140984</v>
      </c>
      <c r="E37" s="92">
        <f>QueryF!F29</f>
        <v>278.44765163677232</v>
      </c>
      <c r="F37" s="34">
        <f>QueryF!G29</f>
        <v>188.70737063671152</v>
      </c>
      <c r="G37" s="20">
        <f>QueryF!H29</f>
        <v>700</v>
      </c>
      <c r="H37" s="21">
        <f>QueryF!I29</f>
        <v>2.2801</v>
      </c>
      <c r="I37" s="263">
        <f>QueryF!J29</f>
        <v>1595.42</v>
      </c>
      <c r="J37" s="23">
        <f>IFERROR(QueryF!K29,"..    ")</f>
        <v>11.82806851090694</v>
      </c>
    </row>
    <row r="38" spans="1:10" ht="11.5" customHeight="1">
      <c r="A38" s="4" t="str">
        <f>QueryF!B30</f>
        <v>Ghana</v>
      </c>
      <c r="B38" s="15">
        <f>QueryF!C30</f>
        <v>1123.1269771737802</v>
      </c>
      <c r="C38" s="15">
        <f>QueryF!D30</f>
        <v>1770.4818427013381</v>
      </c>
      <c r="D38" s="15">
        <f>QueryF!E30</f>
        <v>1318.654630819439</v>
      </c>
      <c r="E38" s="92">
        <f>QueryF!F30</f>
        <v>1263.0467899072446</v>
      </c>
      <c r="F38" s="34">
        <f>QueryF!G30</f>
        <v>719.3113424997689</v>
      </c>
      <c r="G38" s="20">
        <f>QueryF!H30</f>
        <v>2130</v>
      </c>
      <c r="H38" s="21">
        <f>QueryF!I30</f>
        <v>29.767109999999999</v>
      </c>
      <c r="I38" s="263">
        <f>QueryF!J30</f>
        <v>64270.239999999998</v>
      </c>
      <c r="J38" s="23">
        <f>IFERROR(QueryF!K30,"..    ")</f>
        <v>1.1191981584319102</v>
      </c>
    </row>
    <row r="39" spans="1:10" ht="11.5" customHeight="1">
      <c r="A39" s="4" t="str">
        <f>QueryF!B31</f>
        <v>Guinée</v>
      </c>
      <c r="B39" s="15">
        <f>QueryF!C31</f>
        <v>563.12061563710063</v>
      </c>
      <c r="C39" s="15">
        <f>QueryF!D31</f>
        <v>538.92512991420404</v>
      </c>
      <c r="D39" s="15">
        <f>QueryF!E31</f>
        <v>566.7561457238611</v>
      </c>
      <c r="E39" s="92">
        <f>QueryF!F31</f>
        <v>472.26718231345905</v>
      </c>
      <c r="F39" s="34">
        <f>QueryF!G31</f>
        <v>402.67684871059788</v>
      </c>
      <c r="G39" s="20">
        <f>QueryF!H31</f>
        <v>830</v>
      </c>
      <c r="H39" s="21">
        <f>QueryF!I31</f>
        <v>12.41432</v>
      </c>
      <c r="I39" s="263">
        <f>QueryF!J31</f>
        <v>10371.790000000001</v>
      </c>
      <c r="J39" s="23">
        <f>IFERROR(QueryF!K31,"..    ")</f>
        <v>3.8824238507586233</v>
      </c>
    </row>
    <row r="40" spans="1:10" ht="11.5" customHeight="1">
      <c r="A40" s="4" t="str">
        <f>QueryF!B32</f>
        <v>Guinée équatoriale</v>
      </c>
      <c r="B40" s="15">
        <f>QueryF!C32</f>
        <v>0.51685029217905742</v>
      </c>
      <c r="C40" s="15">
        <f>QueryF!D32</f>
        <v>7.4857574015564703</v>
      </c>
      <c r="D40" s="15">
        <f>QueryF!E32</f>
        <v>6.9235318773505545</v>
      </c>
      <c r="E40" s="92">
        <f>QueryF!F32</f>
        <v>6.9265448564635781</v>
      </c>
      <c r="F40" s="34">
        <f>QueryF!G32</f>
        <v>2.4615461708080422</v>
      </c>
      <c r="G40" s="20">
        <f>QueryF!H32</f>
        <v>7050</v>
      </c>
      <c r="H40" s="21">
        <f>QueryF!I32</f>
        <v>1.30897</v>
      </c>
      <c r="I40" s="263">
        <f>QueryF!J32</f>
        <v>10310.629999999999</v>
      </c>
      <c r="J40" s="23">
        <f>IFERROR(QueryF!K32,"..    ")</f>
        <v>2.3873867754036777E-2</v>
      </c>
    </row>
    <row r="41" spans="1:10" ht="11.5" customHeight="1">
      <c r="A41" s="4" t="str">
        <f>QueryF!B33</f>
        <v>Guinée-Bissau</v>
      </c>
      <c r="B41" s="15">
        <f>QueryF!C33</f>
        <v>110.25485017509303</v>
      </c>
      <c r="C41" s="15">
        <f>QueryF!D33</f>
        <v>95.039579480011795</v>
      </c>
      <c r="D41" s="15">
        <f>QueryF!E33</f>
        <v>196.82327514009592</v>
      </c>
      <c r="E41" s="92">
        <f>QueryF!F33</f>
        <v>113.35689471359895</v>
      </c>
      <c r="F41" s="34">
        <f>QueryF!G33</f>
        <v>131.04284698007467</v>
      </c>
      <c r="G41" s="20">
        <f>QueryF!H33</f>
        <v>750</v>
      </c>
      <c r="H41" s="21">
        <f>QueryF!I33</f>
        <v>1.8743099999999999</v>
      </c>
      <c r="I41" s="263">
        <f>QueryF!J33</f>
        <v>1456.1</v>
      </c>
      <c r="J41" s="23">
        <f>IFERROR(QueryF!K33,"..    ")</f>
        <v>8.9995774315002173</v>
      </c>
    </row>
    <row r="42" spans="1:10" ht="11.5" customHeight="1">
      <c r="A42" s="4" t="str">
        <f>QueryF!B34</f>
        <v>Kenya</v>
      </c>
      <c r="B42" s="15">
        <f>QueryF!C34</f>
        <v>2661.0296334431901</v>
      </c>
      <c r="C42" s="15">
        <f>QueryF!D34</f>
        <v>2463.5244835419016</v>
      </c>
      <c r="D42" s="15">
        <f>QueryF!E34</f>
        <v>2188.3853962462053</v>
      </c>
      <c r="E42" s="92">
        <f>QueryF!F34</f>
        <v>2480.2218618460893</v>
      </c>
      <c r="F42" s="34">
        <f>QueryF!G34</f>
        <v>1463.2896804840148</v>
      </c>
      <c r="G42" s="20">
        <f>QueryF!H34</f>
        <v>1620</v>
      </c>
      <c r="H42" s="21">
        <f>QueryF!I34</f>
        <v>51.393009999999997</v>
      </c>
      <c r="I42" s="263">
        <f>QueryF!J34</f>
        <v>87180.160000000003</v>
      </c>
      <c r="J42" s="23">
        <f>IFERROR(QueryF!K34,"..    ")</f>
        <v>1.6784663855675588</v>
      </c>
    </row>
    <row r="43" spans="1:10" ht="11.5" customHeight="1">
      <c r="A43" s="4" t="str">
        <f>QueryF!B35</f>
        <v>Lesotho</v>
      </c>
      <c r="B43" s="15">
        <f>QueryF!C35</f>
        <v>107.17426552005207</v>
      </c>
      <c r="C43" s="15">
        <f>QueryF!D35</f>
        <v>86.489840729669339</v>
      </c>
      <c r="D43" s="15">
        <f>QueryF!E35</f>
        <v>112.06663402072004</v>
      </c>
      <c r="E43" s="92">
        <f>QueryF!F35</f>
        <v>145.66360488136374</v>
      </c>
      <c r="F43" s="34">
        <f>QueryF!G35</f>
        <v>63.310545256340696</v>
      </c>
      <c r="G43" s="20">
        <f>QueryF!H35</f>
        <v>1380</v>
      </c>
      <c r="H43" s="21">
        <f>QueryF!I35</f>
        <v>2.1081300000000001</v>
      </c>
      <c r="I43" s="263">
        <f>QueryF!J35</f>
        <v>3130.2</v>
      </c>
      <c r="J43" s="23">
        <f>IFERROR(QueryF!K35,"..    ")</f>
        <v>2.022571888580305</v>
      </c>
    </row>
    <row r="44" spans="1:10" ht="11.5" customHeight="1">
      <c r="A44" s="4" t="str">
        <f>QueryF!B36</f>
        <v>Libéria</v>
      </c>
      <c r="B44" s="15">
        <f>QueryF!C36</f>
        <v>749.59479831685724</v>
      </c>
      <c r="C44" s="15">
        <f>QueryF!D36</f>
        <v>1094.4309414280933</v>
      </c>
      <c r="D44" s="15">
        <f>QueryF!E36</f>
        <v>819.03339750480177</v>
      </c>
      <c r="E44" s="92">
        <f>QueryF!F36</f>
        <v>630.63149385963686</v>
      </c>
      <c r="F44" s="34">
        <f>QueryF!G36</f>
        <v>289.40489740264979</v>
      </c>
      <c r="G44" s="20">
        <f>QueryF!H36</f>
        <v>600</v>
      </c>
      <c r="H44" s="21">
        <f>QueryF!I36</f>
        <v>4.8189799999999998</v>
      </c>
      <c r="I44" s="263">
        <f>QueryF!J36</f>
        <v>2812</v>
      </c>
      <c r="J44" s="23">
        <f>IFERROR(QueryF!K36,"..    ")</f>
        <v>10.291781557704475</v>
      </c>
    </row>
    <row r="45" spans="1:10" ht="11.5" customHeight="1">
      <c r="A45" s="4" t="str">
        <f>QueryF!B37</f>
        <v>Madagascar</v>
      </c>
      <c r="B45" s="15">
        <f>QueryF!C37</f>
        <v>588.12128894931925</v>
      </c>
      <c r="C45" s="15">
        <f>QueryF!D37</f>
        <v>677.50887676510251</v>
      </c>
      <c r="D45" s="15">
        <f>QueryF!E37</f>
        <v>621.58237324832487</v>
      </c>
      <c r="E45" s="92">
        <f>QueryF!F37</f>
        <v>779.03611879324535</v>
      </c>
      <c r="F45" s="34">
        <f>QueryF!G37</f>
        <v>451.65540861254971</v>
      </c>
      <c r="G45" s="20">
        <f>QueryF!H37</f>
        <v>440</v>
      </c>
      <c r="H45" s="21">
        <f>QueryF!I37</f>
        <v>26.262370000000001</v>
      </c>
      <c r="I45" s="263">
        <f>QueryF!J37</f>
        <v>11701.66</v>
      </c>
      <c r="J45" s="23">
        <f>IFERROR(QueryF!K37,"..    ")</f>
        <v>3.8597550143530892</v>
      </c>
    </row>
    <row r="46" spans="1:10" ht="11.5" customHeight="1">
      <c r="A46" s="4" t="str">
        <f>QueryF!B38</f>
        <v>Malawi</v>
      </c>
      <c r="B46" s="15">
        <f>QueryF!C38</f>
        <v>931.15890328076784</v>
      </c>
      <c r="C46" s="15">
        <f>QueryF!D38</f>
        <v>1049.3826619720417</v>
      </c>
      <c r="D46" s="15">
        <f>QueryF!E38</f>
        <v>1241.6072846832296</v>
      </c>
      <c r="E46" s="92">
        <f>QueryF!F38</f>
        <v>1517.5629991940366</v>
      </c>
      <c r="F46" s="34">
        <f>QueryF!G38</f>
        <v>715.9005228126523</v>
      </c>
      <c r="G46" s="20">
        <f>QueryF!H38</f>
        <v>360</v>
      </c>
      <c r="H46" s="21">
        <f>QueryF!I38</f>
        <v>18.143319999999999</v>
      </c>
      <c r="I46" s="263">
        <f>QueryF!J38</f>
        <v>7045.75</v>
      </c>
      <c r="J46" s="23">
        <f>IFERROR(QueryF!K38,"..    ")</f>
        <v>10.1607426152312</v>
      </c>
    </row>
    <row r="47" spans="1:10" ht="11.5" customHeight="1">
      <c r="A47" s="4" t="str">
        <f>QueryF!B39</f>
        <v>Mali</v>
      </c>
      <c r="B47" s="15">
        <f>QueryF!C39</f>
        <v>1235.83810256682</v>
      </c>
      <c r="C47" s="15">
        <f>QueryF!D39</f>
        <v>1201.6032154793552</v>
      </c>
      <c r="D47" s="15">
        <f>QueryF!E39</f>
        <v>1205.0570580644123</v>
      </c>
      <c r="E47" s="92">
        <f>QueryF!F39</f>
        <v>1359.9694407022432</v>
      </c>
      <c r="F47" s="34">
        <f>QueryF!G39</f>
        <v>997.40259708615747</v>
      </c>
      <c r="G47" s="20">
        <f>QueryF!H39</f>
        <v>830</v>
      </c>
      <c r="H47" s="21">
        <f>QueryF!I39</f>
        <v>19.07769</v>
      </c>
      <c r="I47" s="263">
        <f>QueryF!J39</f>
        <v>16615.88</v>
      </c>
      <c r="J47" s="23">
        <f>IFERROR(QueryF!K39,"..    ")</f>
        <v>6.0027070313829745</v>
      </c>
    </row>
    <row r="48" spans="1:10" ht="11.5" customHeight="1">
      <c r="A48" s="4" t="str">
        <f>QueryF!B40</f>
        <v>Maurice</v>
      </c>
      <c r="B48" s="15">
        <f>QueryF!C40</f>
        <v>44.592833393886977</v>
      </c>
      <c r="C48" s="15">
        <f>QueryF!D40</f>
        <v>78.42479801671891</v>
      </c>
      <c r="D48" s="15">
        <f>QueryF!E40</f>
        <v>42.335067607557406</v>
      </c>
      <c r="E48" s="92">
        <f>QueryF!F40</f>
        <v>11.652824863790801</v>
      </c>
      <c r="F48" s="34">
        <f>QueryF!G40</f>
        <v>23.837246092264554</v>
      </c>
      <c r="G48" s="20">
        <f>QueryF!H40</f>
        <v>12050</v>
      </c>
      <c r="H48" s="21">
        <f>QueryF!I40</f>
        <v>1.2653000000000001</v>
      </c>
      <c r="I48" s="263">
        <f>QueryF!J40</f>
        <v>15615.04</v>
      </c>
      <c r="J48" s="23">
        <f>IFERROR(QueryF!K40,"..    ")</f>
        <v>0.15265568382959346</v>
      </c>
    </row>
    <row r="49" spans="1:10" ht="11.5" customHeight="1">
      <c r="A49" s="4" t="str">
        <f>QueryF!B41</f>
        <v>Mauritanie</v>
      </c>
      <c r="B49" s="15">
        <f>QueryF!C41</f>
        <v>260.7066869876632</v>
      </c>
      <c r="C49" s="15">
        <f>QueryF!D41</f>
        <v>329.46298780924735</v>
      </c>
      <c r="D49" s="15">
        <f>QueryF!E41</f>
        <v>307.29086344280637</v>
      </c>
      <c r="E49" s="92">
        <f>QueryF!F41</f>
        <v>290.89438662454751</v>
      </c>
      <c r="F49" s="34">
        <f>QueryF!G41</f>
        <v>282.43287272484343</v>
      </c>
      <c r="G49" s="114">
        <f>QueryF!H41</f>
        <v>1190</v>
      </c>
      <c r="H49" s="21">
        <f>QueryF!I41</f>
        <v>4.4033199999999999</v>
      </c>
      <c r="I49" s="263">
        <f>QueryF!J41</f>
        <v>5333.47</v>
      </c>
      <c r="J49" s="23">
        <f>IFERROR(QueryF!K41,"..    ")</f>
        <v>5.2954806668987251</v>
      </c>
    </row>
    <row r="50" spans="1:10" ht="11.5" customHeight="1">
      <c r="A50" s="4" t="str">
        <f>QueryF!B42</f>
        <v>Mozambique</v>
      </c>
      <c r="B50" s="15">
        <f>QueryF!C42</f>
        <v>2106.009796900335</v>
      </c>
      <c r="C50" s="15">
        <f>QueryF!D42</f>
        <v>1819.1249154300456</v>
      </c>
      <c r="D50" s="15">
        <f>QueryF!E42</f>
        <v>1533.7727941975334</v>
      </c>
      <c r="E50" s="92">
        <f>QueryF!F42</f>
        <v>1806.0936754195538</v>
      </c>
      <c r="F50" s="34">
        <f>QueryF!G42</f>
        <v>1131.200436605586</v>
      </c>
      <c r="G50" s="20">
        <f>QueryF!H42</f>
        <v>440</v>
      </c>
      <c r="H50" s="21">
        <f>QueryF!I42</f>
        <v>29.49596</v>
      </c>
      <c r="I50" s="263">
        <f>QueryF!J42</f>
        <v>14147</v>
      </c>
      <c r="J50" s="23">
        <f>IFERROR(QueryF!K42,"..    ")</f>
        <v>7.9960446497885487</v>
      </c>
    </row>
    <row r="51" spans="1:10" ht="11.5" customHeight="1">
      <c r="A51" s="4" t="str">
        <f>QueryF!B43</f>
        <v>Namibie</v>
      </c>
      <c r="B51" s="15">
        <f>QueryF!C43</f>
        <v>226.22061437212884</v>
      </c>
      <c r="C51" s="15">
        <f>QueryF!D43</f>
        <v>142.37725292449321</v>
      </c>
      <c r="D51" s="15">
        <f>QueryF!E43</f>
        <v>170.19445056403447</v>
      </c>
      <c r="E51" s="92">
        <f>QueryF!F43</f>
        <v>186.68894818381028</v>
      </c>
      <c r="F51" s="34">
        <f>QueryF!G43</f>
        <v>37.310471191397404</v>
      </c>
      <c r="G51" s="20">
        <f>QueryF!H43</f>
        <v>5250</v>
      </c>
      <c r="H51" s="21">
        <f>QueryF!I43</f>
        <v>2.4482599999999999</v>
      </c>
      <c r="I51" s="263">
        <f>QueryF!J43</f>
        <v>14245.98</v>
      </c>
      <c r="J51" s="23">
        <f>IFERROR(QueryF!K43,"..    ")</f>
        <v>0.26190175187243986</v>
      </c>
    </row>
    <row r="52" spans="1:10" ht="11.5" customHeight="1">
      <c r="A52" s="4" t="str">
        <f>QueryF!B44</f>
        <v>Niger</v>
      </c>
      <c r="B52" s="15">
        <f>QueryF!C44</f>
        <v>917.77997854562284</v>
      </c>
      <c r="C52" s="15">
        <f>QueryF!D44</f>
        <v>869.27617702687928</v>
      </c>
      <c r="D52" s="15">
        <f>QueryF!E44</f>
        <v>952.47824022991688</v>
      </c>
      <c r="E52" s="92">
        <f>QueryF!F44</f>
        <v>1223.0875334866664</v>
      </c>
      <c r="F52" s="34">
        <f>QueryF!G44</f>
        <v>820.48057145704456</v>
      </c>
      <c r="G52" s="20">
        <f>QueryF!H44</f>
        <v>380</v>
      </c>
      <c r="H52" s="21">
        <f>QueryF!I44</f>
        <v>22.44295</v>
      </c>
      <c r="I52" s="263">
        <f>QueryF!J44</f>
        <v>9040.14</v>
      </c>
      <c r="J52" s="23">
        <f>IFERROR(QueryF!K44,"..    ")</f>
        <v>9.0759719590298893</v>
      </c>
    </row>
    <row r="53" spans="1:10" ht="11.5" customHeight="1">
      <c r="A53" s="4" t="str">
        <f>QueryF!B45</f>
        <v>Nigéria</v>
      </c>
      <c r="B53" s="15">
        <f>QueryF!C45</f>
        <v>2478.5989778399985</v>
      </c>
      <c r="C53" s="15">
        <f>QueryF!D45</f>
        <v>2431.5367539211247</v>
      </c>
      <c r="D53" s="15">
        <f>QueryF!E45</f>
        <v>2498.1879933001833</v>
      </c>
      <c r="E53" s="92">
        <f>QueryF!F45</f>
        <v>3358.9623810257599</v>
      </c>
      <c r="F53" s="34">
        <f>QueryF!G45</f>
        <v>2114.7788827930744</v>
      </c>
      <c r="G53" s="20">
        <f>QueryF!H45</f>
        <v>1960</v>
      </c>
      <c r="H53" s="21">
        <f>QueryF!I45</f>
        <v>195.87474</v>
      </c>
      <c r="I53" s="263">
        <f>QueryF!J45</f>
        <v>378945.89</v>
      </c>
      <c r="J53" s="23">
        <f>IFERROR(QueryF!K45,"..    ")</f>
        <v>0.55806882686947057</v>
      </c>
    </row>
    <row r="54" spans="1:10" ht="11.5" customHeight="1">
      <c r="A54" s="4" t="str">
        <f>QueryF!B46</f>
        <v>Ouganda</v>
      </c>
      <c r="B54" s="15">
        <f>QueryF!C46</f>
        <v>1633.6807973927639</v>
      </c>
      <c r="C54" s="15">
        <f>QueryF!D46</f>
        <v>1638.1636223138617</v>
      </c>
      <c r="D54" s="15">
        <f>QueryF!E46</f>
        <v>1762.5975847153384</v>
      </c>
      <c r="E54" s="92">
        <f>QueryF!F46</f>
        <v>2009.1969226869476</v>
      </c>
      <c r="F54" s="34">
        <f>QueryF!G46</f>
        <v>1153.9401960984098</v>
      </c>
      <c r="G54" s="20">
        <f>QueryF!H46</f>
        <v>620</v>
      </c>
      <c r="H54" s="21">
        <f>QueryF!I46</f>
        <v>42.723140000000001</v>
      </c>
      <c r="I54" s="263">
        <f>QueryF!J46</f>
        <v>26607.65</v>
      </c>
      <c r="J54" s="23">
        <f>IFERROR(QueryF!K46,"..    ")</f>
        <v>4.3368737791515208</v>
      </c>
    </row>
    <row r="55" spans="1:10" ht="11.5" customHeight="1">
      <c r="A55" s="4" t="str">
        <f>QueryF!B47</f>
        <v>République centrafricaine</v>
      </c>
      <c r="B55" s="15">
        <f>QueryF!C47</f>
        <v>610.99920406744513</v>
      </c>
      <c r="C55" s="15">
        <f>QueryF!D47</f>
        <v>486.73453589992079</v>
      </c>
      <c r="D55" s="15">
        <f>QueryF!E47</f>
        <v>506.61040055936229</v>
      </c>
      <c r="E55" s="92">
        <f>QueryF!F47</f>
        <v>511.98427163659204</v>
      </c>
      <c r="F55" s="34">
        <f>QueryF!G47</f>
        <v>471.98168983030081</v>
      </c>
      <c r="G55" s="20">
        <f>QueryF!H47</f>
        <v>480</v>
      </c>
      <c r="H55" s="21">
        <f>QueryF!I47</f>
        <v>4.6663800000000002</v>
      </c>
      <c r="I55" s="263">
        <f>QueryF!J47</f>
        <v>2385.58</v>
      </c>
      <c r="J55" s="23">
        <f>IFERROR(QueryF!K47,"..    ")</f>
        <v>19.784777279751708</v>
      </c>
    </row>
    <row r="56" spans="1:10" ht="11.5" customHeight="1">
      <c r="A56" s="4" t="str">
        <f>QueryF!B48</f>
        <v>République démocratique du Congo</v>
      </c>
      <c r="B56" s="15">
        <f>QueryF!C48</f>
        <v>2400.0184705827237</v>
      </c>
      <c r="C56" s="15">
        <f>QueryF!D48</f>
        <v>2599.0401132019651</v>
      </c>
      <c r="D56" s="15">
        <f>QueryF!E48</f>
        <v>2102.2134025358187</v>
      </c>
      <c r="E56" s="92">
        <f>QueryF!F48</f>
        <v>2292.6421975533467</v>
      </c>
      <c r="F56" s="34">
        <f>QueryF!G48</f>
        <v>1701.8174094264377</v>
      </c>
      <c r="G56" s="20">
        <f>QueryF!H48</f>
        <v>490</v>
      </c>
      <c r="H56" s="21">
        <f>QueryF!I48</f>
        <v>84.068089999999998</v>
      </c>
      <c r="I56" s="263">
        <f>QueryF!J48</f>
        <v>45549.72</v>
      </c>
      <c r="J56" s="23">
        <f>IFERROR(QueryF!K48,"..    ")</f>
        <v>3.7361753473488699</v>
      </c>
    </row>
    <row r="57" spans="1:10" ht="11.5" customHeight="1">
      <c r="A57" s="4" t="str">
        <f>QueryF!B49</f>
        <v>Rwanda</v>
      </c>
      <c r="B57" s="15">
        <f>QueryF!C49</f>
        <v>1035.0324365902977</v>
      </c>
      <c r="C57" s="15">
        <f>QueryF!D49</f>
        <v>1088.3213065037794</v>
      </c>
      <c r="D57" s="15">
        <f>QueryF!E49</f>
        <v>1150.4733347763829</v>
      </c>
      <c r="E57" s="92">
        <f>QueryF!F49</f>
        <v>1231.1960917559093</v>
      </c>
      <c r="F57" s="34">
        <f>QueryF!G49</f>
        <v>842.2746090795597</v>
      </c>
      <c r="G57" s="20">
        <f>QueryF!H49</f>
        <v>780</v>
      </c>
      <c r="H57" s="21">
        <f>QueryF!I49</f>
        <v>12.30194</v>
      </c>
      <c r="I57" s="263">
        <f>QueryF!J49</f>
        <v>9308.1200000000008</v>
      </c>
      <c r="J57" s="23">
        <f>IFERROR(QueryF!K49,"..    ")</f>
        <v>9.0488155404051476</v>
      </c>
    </row>
    <row r="58" spans="1:10" ht="11.5" customHeight="1">
      <c r="A58" s="4" t="str">
        <f>QueryF!B50</f>
        <v>Sainte-Hélène</v>
      </c>
      <c r="B58" s="15">
        <f>QueryF!C50</f>
        <v>131.34929788514168</v>
      </c>
      <c r="C58" s="15">
        <f>QueryF!D50</f>
        <v>81.915821443915277</v>
      </c>
      <c r="D58" s="15">
        <f>QueryF!E50</f>
        <v>106.49412171175074</v>
      </c>
      <c r="E58" s="92">
        <f>QueryF!F50</f>
        <v>65.628389252656277</v>
      </c>
      <c r="F58" s="34">
        <f>QueryF!G50</f>
        <v>66.99348176397001</v>
      </c>
      <c r="G58" s="20">
        <f>QueryF!H50</f>
        <v>0</v>
      </c>
      <c r="H58" s="21">
        <f>QueryF!I50</f>
        <v>7.8399999999999997E-3</v>
      </c>
      <c r="I58" s="263">
        <f>QueryF!J50</f>
        <v>0</v>
      </c>
      <c r="J58" s="23" t="str">
        <f>IFERROR(QueryF!K50,"..    ")</f>
        <v xml:space="preserve">..    </v>
      </c>
    </row>
    <row r="59" spans="1:10" ht="11.5" customHeight="1">
      <c r="A59" s="4" t="str">
        <f>QueryF!B51</f>
        <v>Sao Tomé-et-Principe</v>
      </c>
      <c r="B59" s="15">
        <f>QueryF!C51</f>
        <v>41.37708250576955</v>
      </c>
      <c r="C59" s="15">
        <f>QueryF!D51</f>
        <v>48.949905806527767</v>
      </c>
      <c r="D59" s="15">
        <f>QueryF!E51</f>
        <v>47.035991137594266</v>
      </c>
      <c r="E59" s="92">
        <f>QueryF!F51</f>
        <v>40.226552196867274</v>
      </c>
      <c r="F59" s="34">
        <f>QueryF!G51</f>
        <v>28.752253943984616</v>
      </c>
      <c r="G59" s="20">
        <f>QueryF!H51</f>
        <v>1890</v>
      </c>
      <c r="H59" s="21">
        <f>QueryF!I51</f>
        <v>0.21103</v>
      </c>
      <c r="I59" s="263">
        <f>QueryF!J51</f>
        <v>424.77</v>
      </c>
      <c r="J59" s="23">
        <f>IFERROR(QueryF!K51,"..    ")</f>
        <v>6.7688993911963218</v>
      </c>
    </row>
    <row r="60" spans="1:10" ht="11.5" customHeight="1">
      <c r="A60" s="4" t="str">
        <f>QueryF!B52</f>
        <v>Sénégal</v>
      </c>
      <c r="B60" s="15">
        <f>QueryF!C52</f>
        <v>1108.6789054345913</v>
      </c>
      <c r="C60" s="15">
        <f>QueryF!D52</f>
        <v>869.3994742341165</v>
      </c>
      <c r="D60" s="15">
        <f>QueryF!E52</f>
        <v>731.21705519374541</v>
      </c>
      <c r="E60" s="92">
        <f>QueryF!F52</f>
        <v>907.15542273428696</v>
      </c>
      <c r="F60" s="34">
        <f>QueryF!G52</f>
        <v>493.77960875132771</v>
      </c>
      <c r="G60" s="20">
        <f>QueryF!H52</f>
        <v>1410</v>
      </c>
      <c r="H60" s="21">
        <f>QueryF!I52</f>
        <v>15.85436</v>
      </c>
      <c r="I60" s="263">
        <f>QueryF!J52</f>
        <v>23435.33</v>
      </c>
      <c r="J60" s="23">
        <f>IFERROR(QueryF!K52,"..    ")</f>
        <v>2.1069880763416928</v>
      </c>
    </row>
    <row r="61" spans="1:10" ht="11.5" customHeight="1">
      <c r="A61" s="4" t="s">
        <v>502</v>
      </c>
      <c r="B61" s="15">
        <f>QueryF!C53</f>
        <v>12.002857574765871</v>
      </c>
      <c r="C61" s="15">
        <f>QueryF!D53</f>
        <v>6.7821563024841218</v>
      </c>
      <c r="D61" s="15">
        <f>QueryF!E53</f>
        <v>5.764287960499737</v>
      </c>
      <c r="E61" s="92">
        <f>QueryF!F53</f>
        <v>16.201306320702855</v>
      </c>
      <c r="F61" s="34">
        <f>QueryF!G53</f>
        <v>0</v>
      </c>
      <c r="G61" s="20">
        <f>QueryF!H53</f>
        <v>0</v>
      </c>
      <c r="H61" s="21">
        <f>QueryF!I53</f>
        <v>0</v>
      </c>
      <c r="I61" s="263">
        <f>QueryF!J53</f>
        <v>0</v>
      </c>
      <c r="J61" s="23" t="str">
        <f>IFERROR(QueryF!K53,"..    ")</f>
        <v xml:space="preserve">..    </v>
      </c>
    </row>
    <row r="62" spans="1:10" ht="11.5" customHeight="1">
      <c r="A62" s="4" t="str">
        <f>QueryF!B54</f>
        <v>Sierra Leone</v>
      </c>
      <c r="B62" s="15">
        <f>QueryF!C54</f>
        <v>914.03084850864002</v>
      </c>
      <c r="C62" s="15">
        <f>QueryF!D54</f>
        <v>946.82231532412345</v>
      </c>
      <c r="D62" s="15">
        <f>QueryF!E54</f>
        <v>693.25658064622894</v>
      </c>
      <c r="E62" s="92">
        <f>QueryF!F54</f>
        <v>541.16889008819555</v>
      </c>
      <c r="F62" s="34">
        <f>QueryF!G54</f>
        <v>381.95246386437822</v>
      </c>
      <c r="G62" s="20">
        <f>QueryF!H54</f>
        <v>500</v>
      </c>
      <c r="H62" s="21">
        <f>QueryF!I54</f>
        <v>7.65015</v>
      </c>
      <c r="I62" s="263">
        <f>QueryF!J54</f>
        <v>3798.49</v>
      </c>
      <c r="J62" s="23">
        <f>IFERROR(QueryF!K54,"..    ")</f>
        <v>10.055376317020139</v>
      </c>
    </row>
    <row r="63" spans="1:10" ht="11.5" customHeight="1">
      <c r="A63" s="4" t="str">
        <f>QueryF!B55</f>
        <v>Somalie</v>
      </c>
      <c r="B63" s="15">
        <f>QueryF!C55</f>
        <v>1109.1958059511308</v>
      </c>
      <c r="C63" s="15">
        <f>QueryF!D55</f>
        <v>1260.5619426847193</v>
      </c>
      <c r="D63" s="15">
        <f>QueryF!E55</f>
        <v>1183.6355773094572</v>
      </c>
      <c r="E63" s="92">
        <f>QueryF!F55</f>
        <v>1760.3739307890637</v>
      </c>
      <c r="F63" s="34">
        <f>QueryF!G55</f>
        <v>970.6319002881429</v>
      </c>
      <c r="G63" s="20">
        <f>QueryF!H55</f>
        <v>0</v>
      </c>
      <c r="H63" s="21">
        <f>QueryF!I55</f>
        <v>15.008150000000001</v>
      </c>
      <c r="I63" s="263">
        <f>QueryF!J55</f>
        <v>4686.91</v>
      </c>
      <c r="J63" s="23">
        <f>IFERROR(QueryF!K55,"..    ")</f>
        <v>20.709420498540464</v>
      </c>
    </row>
    <row r="64" spans="1:10" ht="11.5" customHeight="1">
      <c r="A64" s="4" t="str">
        <f>QueryF!B56</f>
        <v>Soudan</v>
      </c>
      <c r="B64" s="15">
        <f>QueryF!C56</f>
        <v>874.68090442317464</v>
      </c>
      <c r="C64" s="15">
        <f>QueryF!D56</f>
        <v>969.69553267919468</v>
      </c>
      <c r="D64" s="15">
        <f>QueryF!E56</f>
        <v>809.0855407046995</v>
      </c>
      <c r="E64" s="92">
        <f>QueryF!F56</f>
        <v>861.34453080087428</v>
      </c>
      <c r="F64" s="34">
        <f>QueryF!G56</f>
        <v>658.29017043019087</v>
      </c>
      <c r="G64" s="20">
        <f>QueryF!H56</f>
        <v>1560</v>
      </c>
      <c r="H64" s="21">
        <f>QueryF!I56</f>
        <v>41.80153</v>
      </c>
      <c r="I64" s="263">
        <f>QueryF!J56</f>
        <v>37949.440000000002</v>
      </c>
      <c r="J64" s="23">
        <f>IFERROR(QueryF!K56,"..    ")</f>
        <v>1.7346505519717572</v>
      </c>
    </row>
    <row r="65" spans="1:12" ht="11.5" customHeight="1">
      <c r="A65" s="4" t="str">
        <f>QueryF!B57</f>
        <v>Soudan du Sud</v>
      </c>
      <c r="B65" s="15">
        <f>QueryF!C57</f>
        <v>1964.1207306089977</v>
      </c>
      <c r="C65" s="15">
        <f>QueryF!D57</f>
        <v>1674.8332370073649</v>
      </c>
      <c r="D65" s="15">
        <f>QueryF!E57</f>
        <v>1587.0295185671862</v>
      </c>
      <c r="E65" s="92">
        <f>QueryF!F57</f>
        <v>2183.2412173515709</v>
      </c>
      <c r="F65" s="34">
        <f>QueryF!G57</f>
        <v>725.51810328607212</v>
      </c>
      <c r="G65" s="20">
        <f>QueryF!H57</f>
        <v>0</v>
      </c>
      <c r="H65" s="21">
        <f>QueryF!I57</f>
        <v>10.97592</v>
      </c>
      <c r="I65" s="263">
        <f>QueryF!J57</f>
        <v>0</v>
      </c>
      <c r="J65" s="23" t="str">
        <f>IFERROR(QueryF!K57,"..    ")</f>
        <v xml:space="preserve">..    </v>
      </c>
    </row>
    <row r="66" spans="1:12" ht="11.5" customHeight="1">
      <c r="A66" s="4" t="str">
        <f>QueryF!B58</f>
        <v>Tanzanie</v>
      </c>
      <c r="B66" s="15">
        <f>QueryF!C58</f>
        <v>2650.5186178681761</v>
      </c>
      <c r="C66" s="15">
        <f>QueryF!D58</f>
        <v>2584.7061991995215</v>
      </c>
      <c r="D66" s="15">
        <f>QueryF!E58</f>
        <v>2317.8931535377587</v>
      </c>
      <c r="E66" s="92">
        <f>QueryF!F58</f>
        <v>2585.4419523545553</v>
      </c>
      <c r="F66" s="34">
        <f>QueryF!G58</f>
        <v>1651.8814418564175</v>
      </c>
      <c r="G66" s="20">
        <f>QueryF!H58</f>
        <v>1020</v>
      </c>
      <c r="H66" s="21">
        <f>QueryF!I58</f>
        <v>56.318350000000002</v>
      </c>
      <c r="I66" s="263">
        <f>QueryF!J58</f>
        <v>56210.53</v>
      </c>
      <c r="J66" s="23">
        <f>IFERROR(QueryF!K58,"..    ")</f>
        <v>2.938740200201666</v>
      </c>
    </row>
    <row r="67" spans="1:12" ht="11.5" customHeight="1">
      <c r="A67" s="4" t="str">
        <f>QueryF!B59</f>
        <v>Tchad</v>
      </c>
      <c r="B67" s="15">
        <f>QueryF!C59</f>
        <v>391.93004802568134</v>
      </c>
      <c r="C67" s="15">
        <f>QueryF!D59</f>
        <v>606.40889363156884</v>
      </c>
      <c r="D67" s="15">
        <f>QueryF!E59</f>
        <v>624.45548858392397</v>
      </c>
      <c r="E67" s="92">
        <f>QueryF!F59</f>
        <v>647.70871905705428</v>
      </c>
      <c r="F67" s="34">
        <f>QueryF!G59</f>
        <v>600.97940963445717</v>
      </c>
      <c r="G67" s="20">
        <f>QueryF!H59</f>
        <v>670</v>
      </c>
      <c r="H67" s="21">
        <f>QueryF!I59</f>
        <v>15.47775</v>
      </c>
      <c r="I67" s="263">
        <f>QueryF!J59</f>
        <v>11069.61</v>
      </c>
      <c r="J67" s="23">
        <f>IFERROR(QueryF!K59,"..    ")</f>
        <v>5.4290928915694154</v>
      </c>
    </row>
    <row r="68" spans="1:12" ht="11.5" customHeight="1">
      <c r="A68" s="4" t="str">
        <f>QueryF!B60</f>
        <v>Togo</v>
      </c>
      <c r="B68" s="15">
        <f>QueryF!C60</f>
        <v>210.94238246419184</v>
      </c>
      <c r="C68" s="15">
        <f>QueryF!D60</f>
        <v>199.47163598030983</v>
      </c>
      <c r="D68" s="15">
        <f>QueryF!E60</f>
        <v>168.15226793778012</v>
      </c>
      <c r="E68" s="92">
        <f>QueryF!F60</f>
        <v>344.4098528612397</v>
      </c>
      <c r="F68" s="34">
        <f>QueryF!G60</f>
        <v>217.07052373163538</v>
      </c>
      <c r="G68" s="20">
        <f>QueryF!H60</f>
        <v>650</v>
      </c>
      <c r="H68" s="21">
        <f>QueryF!I60</f>
        <v>7.8890900000000004</v>
      </c>
      <c r="I68" s="263">
        <f>QueryF!J60</f>
        <v>5292.83</v>
      </c>
      <c r="J68" s="23">
        <f>IFERROR(QueryF!K60,"..    ")</f>
        <v>4.1012185112999164</v>
      </c>
    </row>
    <row r="69" spans="1:12" ht="11.5" customHeight="1">
      <c r="A69" s="4" t="str">
        <f>QueryF!B61</f>
        <v>Zambie</v>
      </c>
      <c r="B69" s="15">
        <f>QueryF!C61</f>
        <v>997.72772093811909</v>
      </c>
      <c r="C69" s="15">
        <f>QueryF!D61</f>
        <v>797.13921499993216</v>
      </c>
      <c r="D69" s="15">
        <f>QueryF!E61</f>
        <v>966.40460474124995</v>
      </c>
      <c r="E69" s="92">
        <f>QueryF!F61</f>
        <v>1040.4945243140589</v>
      </c>
      <c r="F69" s="34">
        <f>QueryF!G61</f>
        <v>475.30322343533459</v>
      </c>
      <c r="G69" s="20">
        <f>QueryF!H61</f>
        <v>1430</v>
      </c>
      <c r="H69" s="21">
        <f>QueryF!I61</f>
        <v>17.35182</v>
      </c>
      <c r="I69" s="263">
        <f>QueryF!J61</f>
        <v>25952.880000000001</v>
      </c>
      <c r="J69" s="23">
        <f>IFERROR(QueryF!K61,"..    ")</f>
        <v>1.8314083964297394</v>
      </c>
    </row>
    <row r="70" spans="1:12" ht="11.5" customHeight="1">
      <c r="A70" s="4" t="str">
        <f>QueryF!B62</f>
        <v>Zimbabwe</v>
      </c>
      <c r="B70" s="15">
        <f>QueryF!C62</f>
        <v>760.57412285394253</v>
      </c>
      <c r="C70" s="15">
        <f>QueryF!D62</f>
        <v>788.28656021308075</v>
      </c>
      <c r="D70" s="15">
        <f>QueryF!E62</f>
        <v>654.25271623152923</v>
      </c>
      <c r="E70" s="92">
        <f>QueryF!F62</f>
        <v>725.83560860021169</v>
      </c>
      <c r="F70" s="34">
        <f>QueryF!G62</f>
        <v>527.7606028922844</v>
      </c>
      <c r="G70" s="20">
        <f>QueryF!H62</f>
        <v>1790</v>
      </c>
      <c r="H70" s="21">
        <f>QueryF!I62</f>
        <v>14.439019999999999</v>
      </c>
      <c r="I70" s="263">
        <f>QueryF!J62</f>
        <v>30864.12</v>
      </c>
      <c r="J70" s="23">
        <f>IFERROR(QueryF!K62,"..    ")</f>
        <v>1.7099486487620073</v>
      </c>
    </row>
    <row r="71" spans="1:12" ht="11.5" customHeight="1">
      <c r="A71" s="4" t="str">
        <f>QueryF!B63</f>
        <v>Sud du Sahara, régional</v>
      </c>
      <c r="B71" s="15">
        <f>QueryF!C63</f>
        <v>3335.3879974035822</v>
      </c>
      <c r="C71" s="15">
        <f>QueryF!D63</f>
        <v>2435.0861493414714</v>
      </c>
      <c r="D71" s="15">
        <f>QueryF!E63</f>
        <v>2634.9750615843614</v>
      </c>
      <c r="E71" s="92">
        <f>QueryF!F63</f>
        <v>2758.5463059346125</v>
      </c>
      <c r="F71" s="34">
        <f>QueryF!G63</f>
        <v>1864.8463904504636</v>
      </c>
      <c r="G71" s="162">
        <f>QueryF!H63</f>
        <v>0</v>
      </c>
      <c r="H71" s="2">
        <f>QueryF!I63</f>
        <v>0</v>
      </c>
      <c r="I71" s="92">
        <f>QueryF!J63</f>
        <v>0</v>
      </c>
      <c r="J71" s="2" t="str">
        <f>IFERROR(QueryF!K63,"-    ")</f>
        <v xml:space="preserve">-    </v>
      </c>
    </row>
    <row r="72" spans="1:12" ht="11.5" customHeight="1">
      <c r="B72" s="15"/>
      <c r="C72" s="15"/>
      <c r="D72" s="15"/>
      <c r="E72" s="92"/>
      <c r="F72" s="34"/>
      <c r="G72" s="109"/>
      <c r="H72" s="92"/>
      <c r="I72" s="92"/>
      <c r="J72" s="23"/>
    </row>
    <row r="73" spans="1:12" ht="13">
      <c r="A73" s="1" t="s">
        <v>291</v>
      </c>
      <c r="B73" s="113">
        <f>QueryF!C64</f>
        <v>44262.261311439281</v>
      </c>
      <c r="C73" s="113">
        <f>QueryF!D64</f>
        <v>42840.002657652207</v>
      </c>
      <c r="D73" s="113">
        <f>QueryF!E64</f>
        <v>41828.623742097152</v>
      </c>
      <c r="E73" s="105">
        <f>QueryF!F64</f>
        <v>46736.482800368976</v>
      </c>
      <c r="F73" s="106">
        <f>QueryF!G64</f>
        <v>29884.577190178843</v>
      </c>
      <c r="G73" s="168">
        <f>QueryF!H64</f>
        <v>93010</v>
      </c>
      <c r="H73" s="236">
        <f>QueryF!I64</f>
        <v>1075.7237500000001</v>
      </c>
      <c r="I73" s="170">
        <f>QueryF!J64</f>
        <v>1639017.6300000004</v>
      </c>
      <c r="J73" s="169">
        <f>QueryF!K64</f>
        <v>1.8233224977683027</v>
      </c>
      <c r="L73" s="182"/>
    </row>
    <row r="74" spans="1:12" ht="9" customHeight="1">
      <c r="G74" s="20"/>
      <c r="H74" s="21"/>
      <c r="I74" s="38"/>
    </row>
    <row r="75" spans="1:12" ht="11.5" customHeight="1">
      <c r="A75" s="4" t="str">
        <f>QueryF!B174</f>
        <v>Afrique, régional</v>
      </c>
      <c r="B75" s="92">
        <f>QueryF!C174</f>
        <v>2494.9312830688423</v>
      </c>
      <c r="C75" s="92">
        <f>QueryF!D174</f>
        <v>2183.9125039270061</v>
      </c>
      <c r="D75" s="92">
        <f>QueryF!E174</f>
        <v>2776.8631767404518</v>
      </c>
      <c r="E75" s="92">
        <f>QueryF!F174</f>
        <v>3017.4040998575974</v>
      </c>
      <c r="F75" s="92">
        <f>QueryF!G174</f>
        <v>2527.9633035443744</v>
      </c>
      <c r="G75" s="92">
        <f>QueryF!H174</f>
        <v>0</v>
      </c>
      <c r="H75" s="92">
        <f>QueryF!I174</f>
        <v>0</v>
      </c>
      <c r="I75" s="92">
        <f>QueryF!J174</f>
        <v>0</v>
      </c>
      <c r="J75" s="2" t="str">
        <f>IFERROR(QueryF!K176,"-    ")</f>
        <v xml:space="preserve">-    </v>
      </c>
    </row>
    <row r="76" spans="1:12" ht="13">
      <c r="A76" s="1" t="s">
        <v>292</v>
      </c>
      <c r="B76" s="29">
        <f>B75+B73+B18</f>
        <v>54082.881861255089</v>
      </c>
      <c r="C76" s="29">
        <f>C75+C73+C18</f>
        <v>50096.335088647567</v>
      </c>
      <c r="D76" s="29">
        <f>D75+D73+D18</f>
        <v>50357.429802575076</v>
      </c>
      <c r="E76" s="29">
        <f>E75+E73+E18</f>
        <v>53789.492696405541</v>
      </c>
      <c r="F76" s="29">
        <f>F75+F73+F18</f>
        <v>34822.040752632187</v>
      </c>
      <c r="G76" s="171">
        <f t="shared" ref="G76" si="0">G75+G73+G18</f>
        <v>112790</v>
      </c>
      <c r="H76" s="198">
        <f>H75+H73+H18</f>
        <v>1270.64869</v>
      </c>
      <c r="I76" s="172">
        <f t="shared" ref="I76" si="1">I75+I73+I18</f>
        <v>2264776.1400000006</v>
      </c>
      <c r="J76" s="166">
        <f>IFERROR(F76/I76*100,"..    ")</f>
        <v>1.5375489055016349</v>
      </c>
      <c r="L76" s="182"/>
    </row>
    <row r="77" spans="1:12">
      <c r="G77" s="20"/>
      <c r="H77" s="21"/>
      <c r="J77" s="27"/>
    </row>
    <row r="78" spans="1:12" ht="13">
      <c r="A78" s="14" t="s">
        <v>293</v>
      </c>
      <c r="G78" s="20"/>
      <c r="H78" s="21"/>
      <c r="J78" s="27"/>
    </row>
    <row r="79" spans="1:12" s="13" customFormat="1" ht="13">
      <c r="A79" s="1"/>
      <c r="B79" s="16"/>
      <c r="C79" s="16"/>
      <c r="D79" s="16"/>
      <c r="E79" s="16"/>
      <c r="F79" s="16"/>
      <c r="G79" s="28"/>
      <c r="H79" s="21"/>
      <c r="I79" s="18"/>
      <c r="J79" s="27"/>
      <c r="K79" s="4"/>
    </row>
    <row r="80" spans="1:12" ht="13">
      <c r="A80" s="14" t="s">
        <v>294</v>
      </c>
      <c r="G80" s="20"/>
      <c r="H80" s="21"/>
      <c r="I80" s="22"/>
      <c r="J80" s="22"/>
    </row>
    <row r="81" spans="1:11">
      <c r="A81" s="4" t="str">
        <f>QueryF!B65</f>
        <v>Antigua-et-Barbuda</v>
      </c>
      <c r="B81" s="15">
        <f>QueryF!C65</f>
        <v>2.5536521691970138</v>
      </c>
      <c r="C81" s="15">
        <f>QueryF!D65</f>
        <v>1.4926299158184309</v>
      </c>
      <c r="D81" s="15">
        <f>QueryF!E65</f>
        <v>6.3260008204091278E-2</v>
      </c>
      <c r="E81" s="15">
        <f>QueryF!F65</f>
        <v>9.924636863749166</v>
      </c>
      <c r="F81" s="15">
        <f>QueryF!G65</f>
        <v>16.832019012863885</v>
      </c>
      <c r="G81" s="114">
        <f>QueryF!H65</f>
        <v>15810</v>
      </c>
      <c r="H81" s="21">
        <f>QueryF!I65</f>
        <v>9.6290000000000001E-2</v>
      </c>
      <c r="I81" s="263">
        <f>QueryF!J65</f>
        <v>1527.96</v>
      </c>
      <c r="J81" s="23">
        <f>IFERROR(QueryF!K65,"-    ")</f>
        <v>1.1016007626419464</v>
      </c>
    </row>
    <row r="82" spans="1:11" s="13" customFormat="1" ht="13">
      <c r="A82" s="4" t="str">
        <f>QueryF!B66</f>
        <v>Belize</v>
      </c>
      <c r="B82" s="15">
        <f>QueryF!C66</f>
        <v>37.564180827893679</v>
      </c>
      <c r="C82" s="15">
        <f>QueryF!D66</f>
        <v>28.267847486478164</v>
      </c>
      <c r="D82" s="15">
        <f>QueryF!E66</f>
        <v>34.96030047295563</v>
      </c>
      <c r="E82" s="15">
        <f>QueryF!F66</f>
        <v>34.08075567643909</v>
      </c>
      <c r="F82" s="15">
        <f>QueryF!G66</f>
        <v>19.800400501048028</v>
      </c>
      <c r="G82" s="114">
        <f>QueryF!H66</f>
        <v>4720</v>
      </c>
      <c r="H82" s="21">
        <f>QueryF!I66</f>
        <v>0.38307000000000002</v>
      </c>
      <c r="I82" s="263">
        <f>QueryF!J66</f>
        <v>1797.45</v>
      </c>
      <c r="J82" s="23">
        <f>IFERROR(QueryF!K66,"..    ")</f>
        <v>1.1015828257280051</v>
      </c>
      <c r="K82" s="4"/>
    </row>
    <row r="83" spans="1:11">
      <c r="A83" s="4" t="str">
        <f>QueryF!B67</f>
        <v>Costa Rica</v>
      </c>
      <c r="B83" s="15">
        <f>QueryF!C67</f>
        <v>54.550724822993899</v>
      </c>
      <c r="C83" s="15">
        <f>QueryF!D67</f>
        <v>111.2966248341119</v>
      </c>
      <c r="D83" s="15">
        <f>QueryF!E67</f>
        <v>100.72258265019859</v>
      </c>
      <c r="E83" s="15">
        <f>QueryF!F67</f>
        <v>99.262055150981595</v>
      </c>
      <c r="F83" s="15">
        <f>QueryF!G67</f>
        <v>73.961098623818131</v>
      </c>
      <c r="G83" s="114">
        <f>QueryF!H67</f>
        <v>11510</v>
      </c>
      <c r="H83" s="21">
        <f>QueryF!I67</f>
        <v>4.9994399999999999</v>
      </c>
      <c r="I83" s="263">
        <f>QueryF!J67</f>
        <v>56794.13</v>
      </c>
      <c r="J83" s="23">
        <f>IFERROR(QueryF!K67,"..    ")</f>
        <v>0.13022666008585418</v>
      </c>
    </row>
    <row r="84" spans="1:11">
      <c r="A84" s="4" t="str">
        <f>QueryF!B68</f>
        <v>Cuba</v>
      </c>
      <c r="B84" s="15">
        <f>QueryF!C68</f>
        <v>261.54416546296642</v>
      </c>
      <c r="C84" s="15">
        <f>QueryF!D68</f>
        <v>557.95596264371784</v>
      </c>
      <c r="D84" s="15">
        <f>QueryF!E68</f>
        <v>2698.1138436241954</v>
      </c>
      <c r="E84" s="15">
        <f>QueryF!F68</f>
        <v>734.72283148811346</v>
      </c>
      <c r="F84" s="15">
        <f>QueryF!G68</f>
        <v>514.41065040508704</v>
      </c>
      <c r="G84" s="114">
        <f>QueryF!H68</f>
        <v>0</v>
      </c>
      <c r="H84" s="21">
        <f>QueryF!I68</f>
        <v>11.338139999999999</v>
      </c>
      <c r="I84" s="263">
        <f>QueryF!J68</f>
        <v>0</v>
      </c>
      <c r="J84" s="23" t="str">
        <f>IFERROR(QueryF!K68,"..    ")</f>
        <v xml:space="preserve">..    </v>
      </c>
    </row>
    <row r="85" spans="1:11">
      <c r="A85" s="4" t="str">
        <f>QueryF!B69</f>
        <v>Dominique</v>
      </c>
      <c r="B85" s="15">
        <f>QueryF!C69</f>
        <v>16.289354079783667</v>
      </c>
      <c r="C85" s="15">
        <f>QueryF!D69</f>
        <v>11.706992938492007</v>
      </c>
      <c r="D85" s="15">
        <f>QueryF!E69</f>
        <v>8.5656734983068308</v>
      </c>
      <c r="E85" s="15">
        <f>QueryF!F69</f>
        <v>18.988666421495605</v>
      </c>
      <c r="F85" s="15">
        <f>QueryF!G69</f>
        <v>25.18898207071021</v>
      </c>
      <c r="G85" s="192">
        <f>QueryF!H69</f>
        <v>7210</v>
      </c>
      <c r="H85" s="21">
        <f>QueryF!I69</f>
        <v>7.1629999999999999E-2</v>
      </c>
      <c r="I85" s="263">
        <f>QueryF!J69</f>
        <v>504.96</v>
      </c>
      <c r="J85" s="23">
        <f>IFERROR(QueryF!K69,"..    ")</f>
        <v>4.9883123555747408</v>
      </c>
    </row>
    <row r="86" spans="1:11">
      <c r="A86" s="4" t="str">
        <f>QueryF!B70</f>
        <v>El Salvador</v>
      </c>
      <c r="B86" s="15">
        <f>QueryF!C70</f>
        <v>98.074418282106734</v>
      </c>
      <c r="C86" s="15">
        <f>QueryF!D70</f>
        <v>89.70339867422733</v>
      </c>
      <c r="D86" s="15">
        <f>QueryF!E70</f>
        <v>128.9700456714929</v>
      </c>
      <c r="E86" s="15">
        <f>QueryF!F70</f>
        <v>151.61819400281107</v>
      </c>
      <c r="F86" s="15">
        <f>QueryF!G70</f>
        <v>93.602204942848815</v>
      </c>
      <c r="G86" s="114">
        <f>QueryF!H70</f>
        <v>3820</v>
      </c>
      <c r="H86" s="21">
        <f>QueryF!I70</f>
        <v>6.4207400000000003</v>
      </c>
      <c r="I86" s="263">
        <f>QueryF!J70</f>
        <v>24585.17</v>
      </c>
      <c r="J86" s="23">
        <f>IFERROR(QueryF!K70,"..    ")</f>
        <v>0.38072628720016505</v>
      </c>
    </row>
    <row r="87" spans="1:11">
      <c r="A87" s="4" t="str">
        <f>QueryF!B71</f>
        <v>Grenade</v>
      </c>
      <c r="B87" s="15">
        <f>QueryF!C71</f>
        <v>39.708802773269099</v>
      </c>
      <c r="C87" s="15">
        <f>QueryF!D71</f>
        <v>24.097612984450976</v>
      </c>
      <c r="D87" s="15">
        <f>QueryF!E71</f>
        <v>8.5798920450226088</v>
      </c>
      <c r="E87" s="15">
        <f>QueryF!F71</f>
        <v>5.8434952087764209</v>
      </c>
      <c r="F87" s="15">
        <f>QueryF!G71</f>
        <v>29.758256300127837</v>
      </c>
      <c r="G87" s="114">
        <f>QueryF!H71</f>
        <v>9780</v>
      </c>
      <c r="H87" s="21">
        <f>QueryF!I71</f>
        <v>0.11144999999999999</v>
      </c>
      <c r="I87" s="263">
        <f>QueryF!J71</f>
        <v>1096.25</v>
      </c>
      <c r="J87" s="23">
        <f>IFERROR(QueryF!K71,"..    ")</f>
        <v>2.714550175610293</v>
      </c>
    </row>
    <row r="88" spans="1:11">
      <c r="A88" s="4" t="str">
        <f>QueryF!B72</f>
        <v>Guatemala</v>
      </c>
      <c r="B88" s="15">
        <f>QueryF!C72</f>
        <v>279.83510060126235</v>
      </c>
      <c r="C88" s="15">
        <f>QueryF!D72</f>
        <v>411.29423087617346</v>
      </c>
      <c r="D88" s="15">
        <f>QueryF!E72</f>
        <v>265.44658209944652</v>
      </c>
      <c r="E88" s="15">
        <f>QueryF!F72</f>
        <v>366.69684600270938</v>
      </c>
      <c r="F88" s="15">
        <f>QueryF!G72</f>
        <v>145.39946826292143</v>
      </c>
      <c r="G88" s="114">
        <f>QueryF!H72</f>
        <v>4410</v>
      </c>
      <c r="H88" s="21">
        <f>QueryF!I72</f>
        <v>17.247810000000001</v>
      </c>
      <c r="I88" s="263">
        <f>QueryF!J72</f>
        <v>77149.75</v>
      </c>
      <c r="J88" s="23">
        <f>IFERROR(QueryF!K72,"..    ")</f>
        <v>0.18846395258950474</v>
      </c>
    </row>
    <row r="89" spans="1:11">
      <c r="A89" s="4" t="str">
        <f>QueryF!B73</f>
        <v>Haïti</v>
      </c>
      <c r="B89" s="15">
        <f>QueryF!C73</f>
        <v>1082.3637481840105</v>
      </c>
      <c r="C89" s="15">
        <f>QueryF!D73</f>
        <v>1045.8579070681535</v>
      </c>
      <c r="D89" s="15">
        <f>QueryF!E73</f>
        <v>1071.682332972508</v>
      </c>
      <c r="E89" s="15">
        <f>QueryF!F73</f>
        <v>981.03450624163384</v>
      </c>
      <c r="F89" s="15">
        <f>QueryF!G73</f>
        <v>569.58417167360597</v>
      </c>
      <c r="G89" s="114">
        <f>QueryF!H73</f>
        <v>800</v>
      </c>
      <c r="H89" s="21">
        <f>QueryF!I73</f>
        <v>11.12318</v>
      </c>
      <c r="I89" s="263">
        <f>QueryF!J73</f>
        <v>9710.89</v>
      </c>
      <c r="J89" s="23">
        <f>IFERROR(QueryF!K73,"..    ")</f>
        <v>5.8654167813002314</v>
      </c>
    </row>
    <row r="90" spans="1:11">
      <c r="A90" s="4" t="str">
        <f>QueryF!B74</f>
        <v>Honduras</v>
      </c>
      <c r="B90" s="15">
        <f>QueryF!C74</f>
        <v>606.27607325310669</v>
      </c>
      <c r="C90" s="15">
        <f>QueryF!D74</f>
        <v>540.52381777347227</v>
      </c>
      <c r="D90" s="15">
        <f>QueryF!E74</f>
        <v>412.39621344482953</v>
      </c>
      <c r="E90" s="15">
        <f>QueryF!F74</f>
        <v>441.5928869951926</v>
      </c>
      <c r="F90" s="15">
        <f>QueryF!G74</f>
        <v>422.01224998903672</v>
      </c>
      <c r="G90" s="114">
        <f>QueryF!H74</f>
        <v>2330</v>
      </c>
      <c r="H90" s="21">
        <f>QueryF!I74</f>
        <v>9.5875199999999996</v>
      </c>
      <c r="I90" s="263">
        <f>QueryF!J74</f>
        <v>22203.13</v>
      </c>
      <c r="J90" s="23">
        <f>IFERROR(QueryF!K74,"..    ")</f>
        <v>1.9006881011327532</v>
      </c>
    </row>
    <row r="91" spans="1:11">
      <c r="A91" s="4" t="str">
        <f>QueryF!B75</f>
        <v>Jamaïque</v>
      </c>
      <c r="B91" s="15">
        <f>QueryF!C75</f>
        <v>95.994013238717955</v>
      </c>
      <c r="C91" s="15">
        <f>QueryF!D75</f>
        <v>59.072451925760724</v>
      </c>
      <c r="D91" s="15">
        <f>QueryF!E75</f>
        <v>26.846397892537023</v>
      </c>
      <c r="E91" s="15">
        <f>QueryF!F75</f>
        <v>61.427187628633654</v>
      </c>
      <c r="F91" s="15">
        <f>QueryF!G75</f>
        <v>55.842937583884179</v>
      </c>
      <c r="G91" s="114">
        <f>QueryF!H75</f>
        <v>4990</v>
      </c>
      <c r="H91" s="21">
        <f>QueryF!I75</f>
        <v>2.93486</v>
      </c>
      <c r="I91" s="263">
        <f>QueryF!J75</f>
        <v>15097.48</v>
      </c>
      <c r="J91" s="23">
        <f>IFERROR(QueryF!K75,"..    ")</f>
        <v>0.36988250743756029</v>
      </c>
    </row>
    <row r="92" spans="1:11">
      <c r="A92" s="4" t="str">
        <f>QueryF!B76</f>
        <v>Mexique</v>
      </c>
      <c r="B92" s="15">
        <f>QueryF!C76</f>
        <v>814.89236856463094</v>
      </c>
      <c r="C92" s="15">
        <f>QueryF!D76</f>
        <v>321.07462140680855</v>
      </c>
      <c r="D92" s="15">
        <f>QueryF!E76</f>
        <v>809.30075083843235</v>
      </c>
      <c r="E92" s="15">
        <f>QueryF!F76</f>
        <v>754.60836697715342</v>
      </c>
      <c r="F92" s="15">
        <f>QueryF!G76</f>
        <v>82.113907567335133</v>
      </c>
      <c r="G92" s="114">
        <f>QueryF!H76</f>
        <v>9180</v>
      </c>
      <c r="H92" s="21">
        <f>QueryF!I76</f>
        <v>126.19079000000001</v>
      </c>
      <c r="I92" s="263">
        <f>QueryF!J76</f>
        <v>1191531.69</v>
      </c>
      <c r="J92" s="23">
        <f>IFERROR(QueryF!K76,"..    ")</f>
        <v>6.8914581338021435E-3</v>
      </c>
    </row>
    <row r="93" spans="1:11">
      <c r="A93" s="4" t="str">
        <f>QueryF!B77</f>
        <v>Montserrat</v>
      </c>
      <c r="B93" s="15">
        <f>QueryF!C77</f>
        <v>40.059920778787756</v>
      </c>
      <c r="C93" s="15">
        <f>QueryF!D77</f>
        <v>52.38752729147906</v>
      </c>
      <c r="D93" s="15">
        <f>QueryF!E77</f>
        <v>38.754978718570726</v>
      </c>
      <c r="E93" s="15">
        <f>QueryF!F77</f>
        <v>36.273663178191761</v>
      </c>
      <c r="F93" s="15">
        <f>QueryF!G77</f>
        <v>41.780093721635389</v>
      </c>
      <c r="G93" s="114">
        <f>QueryF!H77</f>
        <v>0</v>
      </c>
      <c r="H93" s="21">
        <f>QueryF!I77</f>
        <v>5.3200000000000001E-3</v>
      </c>
      <c r="I93" s="263">
        <f>QueryF!J77</f>
        <v>0</v>
      </c>
      <c r="J93" s="23" t="str">
        <f>IFERROR(QueryF!K77,"..    ")</f>
        <v xml:space="preserve">..    </v>
      </c>
    </row>
    <row r="94" spans="1:11">
      <c r="A94" s="4" t="str">
        <f>QueryF!B78</f>
        <v>Nicaragua</v>
      </c>
      <c r="B94" s="15">
        <f>QueryF!C78</f>
        <v>432.17197593739456</v>
      </c>
      <c r="C94" s="15">
        <f>QueryF!D78</f>
        <v>457.9210798956737</v>
      </c>
      <c r="D94" s="15">
        <f>QueryF!E78</f>
        <v>430.98029632302189</v>
      </c>
      <c r="E94" s="15">
        <f>QueryF!F78</f>
        <v>562.59208847024922</v>
      </c>
      <c r="F94" s="15">
        <f>QueryF!G78</f>
        <v>274.57318740700151</v>
      </c>
      <c r="G94" s="192">
        <f>QueryF!H78</f>
        <v>2030</v>
      </c>
      <c r="H94" s="21">
        <f>QueryF!I78</f>
        <v>6.4655100000000001</v>
      </c>
      <c r="I94" s="263">
        <f>QueryF!J78</f>
        <v>12808.26</v>
      </c>
      <c r="J94" s="23">
        <f>IFERROR(QueryF!K78,"..    ")</f>
        <v>2.1437196575257023</v>
      </c>
    </row>
    <row r="95" spans="1:11">
      <c r="A95" s="4" t="str">
        <f>QueryF!B79</f>
        <v>Panama</v>
      </c>
      <c r="B95" s="15">
        <f>QueryF!C79</f>
        <v>-193.25694332427511</v>
      </c>
      <c r="C95" s="15">
        <f>QueryF!D79</f>
        <v>10.250073595502283</v>
      </c>
      <c r="D95" s="15">
        <f>QueryF!E79</f>
        <v>22.612695661899423</v>
      </c>
      <c r="E95" s="15">
        <f>QueryF!F79</f>
        <v>41.749690454247634</v>
      </c>
      <c r="F95" s="15">
        <f>QueryF!G79</f>
        <v>25.984011428294927</v>
      </c>
      <c r="G95" s="114">
        <f>QueryF!H79</f>
        <v>14370</v>
      </c>
      <c r="H95" s="21">
        <f>QueryF!I79</f>
        <v>4.1768700000000001</v>
      </c>
      <c r="I95" s="263">
        <f>QueryF!J79</f>
        <v>59964.800000000003</v>
      </c>
      <c r="J95" s="23">
        <f>IFERROR(QueryF!K79,"..    ")</f>
        <v>4.3332107216725355E-2</v>
      </c>
    </row>
    <row r="96" spans="1:11">
      <c r="A96" s="4" t="str">
        <f>QueryF!B80</f>
        <v>République dominicaine</v>
      </c>
      <c r="B96" s="15">
        <f>QueryF!C80</f>
        <v>166.21150703245732</v>
      </c>
      <c r="C96" s="15">
        <f>QueryF!D80</f>
        <v>279.96234423469207</v>
      </c>
      <c r="D96" s="15">
        <f>QueryF!E80</f>
        <v>176.70441751523592</v>
      </c>
      <c r="E96" s="15">
        <f>QueryF!F80</f>
        <v>117.63470791750385</v>
      </c>
      <c r="F96" s="15">
        <f>QueryF!G80</f>
        <v>42.814066951181388</v>
      </c>
      <c r="G96" s="114">
        <f>QueryF!H80</f>
        <v>7370</v>
      </c>
      <c r="H96" s="21">
        <f>QueryF!I80</f>
        <v>10.62717</v>
      </c>
      <c r="I96" s="263">
        <f>QueryF!J80</f>
        <v>77453.59</v>
      </c>
      <c r="J96" s="23">
        <f>IFERROR(QueryF!K80,"..    ")</f>
        <v>5.5277059399288522E-2</v>
      </c>
    </row>
    <row r="97" spans="1:11">
      <c r="A97" s="4" t="str">
        <f>QueryF!B81</f>
        <v>Sainte-Lucie</v>
      </c>
      <c r="B97" s="15">
        <f>QueryF!C81</f>
        <v>19.369928654970217</v>
      </c>
      <c r="C97" s="15">
        <f>QueryF!D81</f>
        <v>13.75634358859674</v>
      </c>
      <c r="D97" s="15">
        <f>QueryF!E81</f>
        <v>15.228573372028759</v>
      </c>
      <c r="E97" s="15">
        <f>QueryF!F81</f>
        <v>15.375440075511715</v>
      </c>
      <c r="F97" s="15">
        <f>QueryF!G81</f>
        <v>8.5755140277496356</v>
      </c>
      <c r="G97" s="114">
        <f>QueryF!H81</f>
        <v>9460</v>
      </c>
      <c r="H97" s="21">
        <f>QueryF!I81</f>
        <v>0.18189</v>
      </c>
      <c r="I97" s="263">
        <f>QueryF!J81</f>
        <v>1752.27</v>
      </c>
      <c r="J97" s="23">
        <f>IFERROR(QueryF!K81,"..    ")</f>
        <v>0.48939455835856549</v>
      </c>
    </row>
    <row r="98" spans="1:11">
      <c r="A98" s="4" t="str">
        <f>QueryF!B82</f>
        <v>Saint-Vincent-et-les-Grenadines</v>
      </c>
      <c r="B98" s="15">
        <f>QueryF!C82</f>
        <v>9.8866798054715748</v>
      </c>
      <c r="C98" s="15">
        <f>QueryF!D82</f>
        <v>13.498238337450477</v>
      </c>
      <c r="D98" s="15">
        <f>QueryF!E82</f>
        <v>9.1223898327443553</v>
      </c>
      <c r="E98" s="15">
        <f>QueryF!F82</f>
        <v>11.735214224028363</v>
      </c>
      <c r="F98" s="15">
        <f>QueryF!G82</f>
        <v>15.687209643616908</v>
      </c>
      <c r="G98" s="114">
        <f>QueryF!H82</f>
        <v>7940</v>
      </c>
      <c r="H98" s="21">
        <f>QueryF!I82</f>
        <v>0.11021</v>
      </c>
      <c r="I98" s="263">
        <f>QueryF!J82</f>
        <v>873.05</v>
      </c>
      <c r="J98" s="23">
        <f>IFERROR(QueryF!K82,"-    ")</f>
        <v>1.7968283195254464</v>
      </c>
    </row>
    <row r="99" spans="1:11">
      <c r="A99" s="4" t="str">
        <f>QueryF!B83</f>
        <v>Indes occ., régional</v>
      </c>
      <c r="B99" s="15">
        <f>QueryF!C83</f>
        <v>164.16820798799816</v>
      </c>
      <c r="C99" s="15">
        <f>QueryF!D83</f>
        <v>159.79674338774319</v>
      </c>
      <c r="D99" s="15">
        <f>QueryF!E83</f>
        <v>218.74630766247168</v>
      </c>
      <c r="E99" s="15">
        <f>QueryF!F83</f>
        <v>271.78910005736606</v>
      </c>
      <c r="F99" s="15">
        <f>QueryF!G83</f>
        <v>221.31334630496025</v>
      </c>
      <c r="G99" s="114">
        <f>QueryF!H83</f>
        <v>0</v>
      </c>
      <c r="H99" s="181">
        <f>QueryF!I83</f>
        <v>0</v>
      </c>
      <c r="I99" s="15">
        <f>QueryF!J83</f>
        <v>0</v>
      </c>
      <c r="J99" s="23" t="str">
        <f>IFERROR(QueryF!K83,"-     ")</f>
        <v xml:space="preserve">-     </v>
      </c>
    </row>
    <row r="100" spans="1:11">
      <c r="A100" s="4" t="str">
        <f>QueryF!B84</f>
        <v>Amérique N.&amp; C., régional</v>
      </c>
      <c r="B100" s="15">
        <f>QueryF!C84</f>
        <v>416.24454998298336</v>
      </c>
      <c r="C100" s="15">
        <f>QueryF!D84</f>
        <v>382.79373535817842</v>
      </c>
      <c r="D100" s="15">
        <f>QueryF!E84</f>
        <v>425.31155188931837</v>
      </c>
      <c r="E100" s="15">
        <f>QueryF!F84</f>
        <v>402.61901919173363</v>
      </c>
      <c r="F100" s="15">
        <f>QueryF!G84</f>
        <v>87.258298593776587</v>
      </c>
      <c r="G100" s="114">
        <f>QueryF!H84</f>
        <v>0</v>
      </c>
      <c r="H100" s="181">
        <f>QueryF!I84</f>
        <v>0</v>
      </c>
      <c r="I100" s="15">
        <f>QueryF!J84</f>
        <v>0</v>
      </c>
      <c r="J100" s="23" t="str">
        <f>IFERROR(QueryF!K84,"-     ")</f>
        <v xml:space="preserve">-     </v>
      </c>
    </row>
    <row r="101" spans="1:11" ht="13">
      <c r="A101" s="1" t="s">
        <v>295</v>
      </c>
      <c r="B101" s="113">
        <f>QueryF!C85</f>
        <v>4444.502429115727</v>
      </c>
      <c r="C101" s="113">
        <f>QueryF!D85</f>
        <v>4572.7101842169805</v>
      </c>
      <c r="D101" s="113">
        <f>QueryF!E85</f>
        <v>6903.1090861934208</v>
      </c>
      <c r="E101" s="113">
        <f>QueryF!F85</f>
        <v>5119.5693522265219</v>
      </c>
      <c r="F101" s="113">
        <f>QueryF!G85</f>
        <v>2766.4920750115034</v>
      </c>
      <c r="G101" s="168">
        <f>QueryF!H85</f>
        <v>115730</v>
      </c>
      <c r="H101" s="127">
        <f>QueryF!I85</f>
        <v>212.07189000000002</v>
      </c>
      <c r="I101" s="170">
        <f>QueryF!J85</f>
        <v>1554850.83</v>
      </c>
      <c r="J101" s="169">
        <f>IFERROR(QueryF!K85,"-    ")</f>
        <v>0.17792652656020405</v>
      </c>
    </row>
    <row r="102" spans="1:11" ht="13">
      <c r="B102" s="16"/>
      <c r="C102" s="16"/>
      <c r="D102" s="16"/>
      <c r="E102" s="16"/>
      <c r="F102" s="16"/>
      <c r="G102" s="30"/>
      <c r="J102" s="25"/>
    </row>
    <row r="103" spans="1:11" ht="13">
      <c r="A103" s="31" t="s">
        <v>296</v>
      </c>
      <c r="G103" s="20"/>
      <c r="H103" s="21"/>
      <c r="J103" s="27"/>
    </row>
    <row r="104" spans="1:11">
      <c r="A104" s="4" t="str">
        <f>QueryF!B86</f>
        <v>Argentine</v>
      </c>
      <c r="B104" s="15">
        <f>QueryF!C86</f>
        <v>48.793843140650203</v>
      </c>
      <c r="C104" s="15">
        <f>QueryF!D86</f>
        <v>-18.869466165897055</v>
      </c>
      <c r="D104" s="15">
        <f>QueryF!E86</f>
        <v>2.6196627569932978</v>
      </c>
      <c r="E104" s="15">
        <f>QueryF!F86</f>
        <v>-1.1657372677808309</v>
      </c>
      <c r="F104" s="15">
        <f>QueryF!G86</f>
        <v>-7.3075737493200483</v>
      </c>
      <c r="G104" s="114">
        <f>QueryF!H86</f>
        <v>12370</v>
      </c>
      <c r="H104" s="21">
        <f>QueryF!I86</f>
        <v>44.494500000000002</v>
      </c>
      <c r="I104" s="263">
        <f>QueryF!J86</f>
        <v>499735.36</v>
      </c>
      <c r="J104" s="23">
        <f>IFERROR(QueryF!K86,"-    ")</f>
        <v>-1.4622887100324557E-3</v>
      </c>
    </row>
    <row r="105" spans="1:11">
      <c r="A105" s="4" t="str">
        <f>QueryF!B87</f>
        <v>Bolivie</v>
      </c>
      <c r="B105" s="15">
        <f>QueryF!C87</f>
        <v>674.55718777830077</v>
      </c>
      <c r="C105" s="15">
        <f>QueryF!D87</f>
        <v>791.31413456096345</v>
      </c>
      <c r="D105" s="15">
        <f>QueryF!E87</f>
        <v>696.4451362002909</v>
      </c>
      <c r="E105" s="15">
        <f>QueryF!F87</f>
        <v>949.1603147873393</v>
      </c>
      <c r="F105" s="15">
        <f>QueryF!G87</f>
        <v>599.62059813728501</v>
      </c>
      <c r="G105" s="114">
        <f>QueryF!H87</f>
        <v>3370</v>
      </c>
      <c r="H105" s="21">
        <f>QueryF!I87</f>
        <v>11.35314</v>
      </c>
      <c r="I105" s="263">
        <f>QueryF!J87</f>
        <v>39312.65</v>
      </c>
      <c r="J105" s="23">
        <f>IFERROR(QueryF!K87,"-    ")</f>
        <v>1.5252612025322256</v>
      </c>
    </row>
    <row r="106" spans="1:11">
      <c r="A106" s="4" t="str">
        <f>QueryF!B88</f>
        <v>Brésil</v>
      </c>
      <c r="B106" s="15">
        <f>QueryF!C88</f>
        <v>914.15147853217536</v>
      </c>
      <c r="C106" s="15">
        <f>QueryF!D88</f>
        <v>1003.1522519939155</v>
      </c>
      <c r="D106" s="15">
        <f>QueryF!E88</f>
        <v>674.62711985517683</v>
      </c>
      <c r="E106" s="15">
        <f>QueryF!F88</f>
        <v>273.88515356025044</v>
      </c>
      <c r="F106" s="15">
        <f>QueryF!G88</f>
        <v>217.54811321403031</v>
      </c>
      <c r="G106" s="20">
        <f>QueryF!H88</f>
        <v>9140</v>
      </c>
      <c r="H106" s="21">
        <f>QueryF!I88</f>
        <v>209.46933000000001</v>
      </c>
      <c r="I106" s="263">
        <f>QueryF!J88</f>
        <v>1840198.97</v>
      </c>
      <c r="J106" s="23">
        <f>IFERROR(QueryF!K88,"..    ")</f>
        <v>1.1821988641479911E-2</v>
      </c>
    </row>
    <row r="107" spans="1:11" ht="14.5">
      <c r="A107" s="4" t="s">
        <v>512</v>
      </c>
      <c r="B107" s="15">
        <f>QueryF!C89</f>
        <v>245.5785554311623</v>
      </c>
      <c r="C107" s="15">
        <f>QueryF!D89</f>
        <v>54.329481195157705</v>
      </c>
      <c r="D107" s="15">
        <f>QueryF!E89</f>
        <v>178.43934727069561</v>
      </c>
      <c r="E107" s="15">
        <f>QueryF!F89</f>
        <v>70.105368771933485</v>
      </c>
      <c r="F107" s="15">
        <f>QueryF!G89</f>
        <v>0</v>
      </c>
      <c r="G107" s="20">
        <f>QueryF!H89</f>
        <v>0</v>
      </c>
      <c r="H107" s="21">
        <f>QueryF!I89</f>
        <v>0</v>
      </c>
      <c r="I107" s="263">
        <f>QueryF!J89</f>
        <v>0</v>
      </c>
      <c r="J107" s="23" t="str">
        <f>IFERROR(QueryF!K89,"..    ")</f>
        <v xml:space="preserve">..    </v>
      </c>
    </row>
    <row r="108" spans="1:11" s="13" customFormat="1" ht="13">
      <c r="A108" s="4" t="str">
        <f>QueryF!B90</f>
        <v>Colombie</v>
      </c>
      <c r="B108" s="15">
        <f>QueryF!C90</f>
        <v>1224.1724150593006</v>
      </c>
      <c r="C108" s="15">
        <f>QueryF!D90</f>
        <v>1355.8558152205687</v>
      </c>
      <c r="D108" s="15">
        <f>QueryF!E90</f>
        <v>1106.4959187467803</v>
      </c>
      <c r="E108" s="15">
        <f>QueryF!F90</f>
        <v>850.41710886176224</v>
      </c>
      <c r="F108" s="15">
        <f>QueryF!G90</f>
        <v>409.01952957938505</v>
      </c>
      <c r="G108" s="20">
        <f>QueryF!H90</f>
        <v>6190</v>
      </c>
      <c r="H108" s="21">
        <f>QueryF!I90</f>
        <v>49.648690000000002</v>
      </c>
      <c r="I108" s="263">
        <f>QueryF!J90</f>
        <v>319086.96000000002</v>
      </c>
      <c r="J108" s="23">
        <f>IFERROR(QueryF!K90,"..    ")</f>
        <v>0.12818434497586018</v>
      </c>
      <c r="K108" s="4"/>
    </row>
    <row r="109" spans="1:11">
      <c r="A109" s="4" t="str">
        <f>QueryF!B91</f>
        <v>Equateur</v>
      </c>
      <c r="B109" s="15">
        <f>QueryF!C91</f>
        <v>165.04907310777313</v>
      </c>
      <c r="C109" s="15">
        <f>QueryF!D91</f>
        <v>318.15850892080636</v>
      </c>
      <c r="D109" s="15">
        <f>QueryF!E91</f>
        <v>243.71331108958074</v>
      </c>
      <c r="E109" s="15">
        <f>QueryF!F91</f>
        <v>203.20822698519029</v>
      </c>
      <c r="F109" s="15">
        <f>QueryF!G91</f>
        <v>215.79798317302698</v>
      </c>
      <c r="G109" s="20">
        <f>QueryF!H91</f>
        <v>6120</v>
      </c>
      <c r="H109" s="21">
        <f>QueryF!I91</f>
        <v>17.08436</v>
      </c>
      <c r="I109" s="263">
        <f>QueryF!J91</f>
        <v>105604.2</v>
      </c>
      <c r="J109" s="23">
        <f>IFERROR(QueryF!K91,"..    ")</f>
        <v>0.20434602333337781</v>
      </c>
    </row>
    <row r="110" spans="1:11">
      <c r="A110" s="4" t="str">
        <f>QueryF!B92</f>
        <v>Guyana</v>
      </c>
      <c r="B110" s="15">
        <f>QueryF!C92</f>
        <v>160.61192784849467</v>
      </c>
      <c r="C110" s="15">
        <f>QueryF!D92</f>
        <v>32.138822836071519</v>
      </c>
      <c r="D110" s="15">
        <f>QueryF!E92</f>
        <v>69.900419027967175</v>
      </c>
      <c r="E110" s="15">
        <f>QueryF!F92</f>
        <v>51.128740023497905</v>
      </c>
      <c r="F110" s="15">
        <f>QueryF!G92</f>
        <v>96.836822171500756</v>
      </c>
      <c r="G110" s="20">
        <f>QueryF!H92</f>
        <v>4760</v>
      </c>
      <c r="H110" s="21">
        <f>QueryF!I92</f>
        <v>0.77900000000000003</v>
      </c>
      <c r="I110" s="263">
        <f>QueryF!J92</f>
        <v>3609.83</v>
      </c>
      <c r="J110" s="23">
        <f>IFERROR(QueryF!K92,"..    ")</f>
        <v>2.6825867747650376</v>
      </c>
    </row>
    <row r="111" spans="1:11">
      <c r="A111" s="4" t="str">
        <f>QueryF!B93</f>
        <v>Paraguay</v>
      </c>
      <c r="B111" s="15">
        <f>QueryF!C93</f>
        <v>62.420559782834196</v>
      </c>
      <c r="C111" s="15">
        <f>QueryF!D93</f>
        <v>60.176727450557358</v>
      </c>
      <c r="D111" s="15">
        <f>QueryF!E93</f>
        <v>88.539771293098781</v>
      </c>
      <c r="E111" s="15">
        <f>QueryF!F93</f>
        <v>142.75486399481929</v>
      </c>
      <c r="F111" s="15">
        <f>QueryF!G93</f>
        <v>136.49785808463582</v>
      </c>
      <c r="G111" s="20">
        <f>QueryF!H93</f>
        <v>5680</v>
      </c>
      <c r="H111" s="21">
        <f>QueryF!I93</f>
        <v>6.9560700000000004</v>
      </c>
      <c r="I111" s="263">
        <f>QueryF!J93</f>
        <v>39662.85</v>
      </c>
      <c r="J111" s="23">
        <f>IFERROR(QueryF!K93,"..    ")</f>
        <v>0.34414536041821459</v>
      </c>
    </row>
    <row r="112" spans="1:11">
      <c r="A112" s="4" t="str">
        <f>QueryF!B94</f>
        <v>Pérou</v>
      </c>
      <c r="B112" s="15">
        <f>QueryF!C94</f>
        <v>328.29802009350226</v>
      </c>
      <c r="C112" s="15">
        <f>QueryF!D94</f>
        <v>334.82962116041222</v>
      </c>
      <c r="D112" s="15">
        <f>QueryF!E94</f>
        <v>320.20126189592384</v>
      </c>
      <c r="E112" s="15">
        <f>QueryF!F94</f>
        <v>-5.2176080796054265</v>
      </c>
      <c r="F112" s="15">
        <f>QueryF!G94</f>
        <v>165.63490628936293</v>
      </c>
      <c r="G112" s="20">
        <f>QueryF!H94</f>
        <v>6530</v>
      </c>
      <c r="H112" s="21">
        <f>QueryF!I94</f>
        <v>31.989260000000002</v>
      </c>
      <c r="I112" s="263">
        <f>QueryF!J94</f>
        <v>213208.74</v>
      </c>
      <c r="J112" s="23">
        <f>IFERROR(QueryF!K94,"..    ")</f>
        <v>7.7686733803390487E-2</v>
      </c>
    </row>
    <row r="113" spans="1:12">
      <c r="A113" s="4" t="str">
        <f>QueryF!B95</f>
        <v>Suriname</v>
      </c>
      <c r="B113" s="15">
        <f>QueryF!C95</f>
        <v>13.392943903769559</v>
      </c>
      <c r="C113" s="15">
        <f>QueryF!D95</f>
        <v>15.980073109427474</v>
      </c>
      <c r="D113" s="15">
        <f>QueryF!E95</f>
        <v>16.526850183430366</v>
      </c>
      <c r="E113" s="15">
        <f>QueryF!F95</f>
        <v>20.128006686125616</v>
      </c>
      <c r="F113" s="15">
        <f>QueryF!G95</f>
        <v>14.726662224807065</v>
      </c>
      <c r="G113" s="20">
        <f>QueryF!H95</f>
        <v>4990</v>
      </c>
      <c r="H113" s="21">
        <f>QueryF!I95</f>
        <v>0.57599</v>
      </c>
      <c r="I113" s="263">
        <f>QueryF!J95</f>
        <v>2968.77</v>
      </c>
      <c r="J113" s="23">
        <f>IFERROR(QueryF!K95,"..    ")</f>
        <v>0.4960526489019717</v>
      </c>
    </row>
    <row r="114" spans="1:12" ht="14.5">
      <c r="A114" s="4" t="s">
        <v>504</v>
      </c>
      <c r="B114" s="15">
        <f>QueryF!C96</f>
        <v>91.574177075577651</v>
      </c>
      <c r="C114" s="15">
        <f>QueryF!D96</f>
        <v>23.176498804859143</v>
      </c>
      <c r="D114" s="15">
        <f>QueryF!E96</f>
        <v>18.253820524702387</v>
      </c>
      <c r="E114" s="15">
        <f>QueryF!F96</f>
        <v>41.456903269648166</v>
      </c>
      <c r="F114" s="15">
        <f>QueryF!G96</f>
        <v>0</v>
      </c>
      <c r="G114" s="20">
        <f>QueryF!H96</f>
        <v>0</v>
      </c>
      <c r="H114" s="21">
        <f>QueryF!I96</f>
        <v>0</v>
      </c>
      <c r="I114" s="263">
        <f>QueryF!J96</f>
        <v>0</v>
      </c>
      <c r="J114" s="23" t="str">
        <f>IFERROR(QueryF!K96,"..    ")</f>
        <v xml:space="preserve">..    </v>
      </c>
    </row>
    <row r="115" spans="1:12">
      <c r="A115" s="4" t="str">
        <f>QueryF!B97</f>
        <v>Venezuela</v>
      </c>
      <c r="B115" s="15">
        <f>QueryF!C97</f>
        <v>43.128044453572478</v>
      </c>
      <c r="C115" s="15">
        <f>QueryF!D97</f>
        <v>36.594267870923304</v>
      </c>
      <c r="D115" s="15">
        <f>QueryF!E97</f>
        <v>43.431869961563251</v>
      </c>
      <c r="E115" s="15">
        <f>QueryF!F97</f>
        <v>86.846505998097101</v>
      </c>
      <c r="F115" s="15">
        <f>QueryF!G97</f>
        <v>111.63841920453942</v>
      </c>
      <c r="G115" s="20">
        <f>QueryF!H97</f>
        <v>0</v>
      </c>
      <c r="H115" s="21">
        <f>QueryF!I97</f>
        <v>28.870200000000001</v>
      </c>
      <c r="I115" s="263">
        <f>QueryF!J97</f>
        <v>0</v>
      </c>
      <c r="J115" s="23" t="str">
        <f>IFERROR(QueryF!K97,"..    ")</f>
        <v xml:space="preserve">..    </v>
      </c>
    </row>
    <row r="116" spans="1:12">
      <c r="A116" s="4" t="str">
        <f>QueryF!B98</f>
        <v>Amérique du Sud, régional</v>
      </c>
      <c r="B116" s="15">
        <f>QueryF!C98</f>
        <v>269.52413933978062</v>
      </c>
      <c r="C116" s="15">
        <f>QueryF!D98</f>
        <v>314.1236957029692</v>
      </c>
      <c r="D116" s="15">
        <f>QueryF!E98</f>
        <v>333.53090038260984</v>
      </c>
      <c r="E116" s="15">
        <f>QueryF!F98</f>
        <v>316.82234458583736</v>
      </c>
      <c r="F116" s="15">
        <f>QueryF!G98</f>
        <v>201.13360730554666</v>
      </c>
      <c r="G116" s="114">
        <f>QueryF!H98</f>
        <v>0</v>
      </c>
      <c r="H116" s="181">
        <f>QueryF!I98</f>
        <v>0</v>
      </c>
      <c r="I116" s="15">
        <f>QueryF!J98</f>
        <v>0</v>
      </c>
      <c r="J116" s="23" t="str">
        <f>IFERROR(QueryF!K98,"-     ")</f>
        <v xml:space="preserve">-     </v>
      </c>
    </row>
    <row r="117" spans="1:12" s="13" customFormat="1" ht="13">
      <c r="A117" s="1" t="s">
        <v>297</v>
      </c>
      <c r="B117" s="113">
        <f>QueryF!C99</f>
        <v>4241.252365546894</v>
      </c>
      <c r="C117" s="113">
        <f>QueryF!D99</f>
        <v>4320.960432660735</v>
      </c>
      <c r="D117" s="113">
        <f>QueryF!E99</f>
        <v>3792.7253891888131</v>
      </c>
      <c r="E117" s="113">
        <f>QueryF!F99</f>
        <v>2999.5301921771152</v>
      </c>
      <c r="F117" s="113">
        <f>QueryF!G99</f>
        <v>2161.1469256348</v>
      </c>
      <c r="G117" s="168">
        <f>QueryF!H99</f>
        <v>59150</v>
      </c>
      <c r="H117" s="127">
        <f>QueryF!I99</f>
        <v>401.22054000000003</v>
      </c>
      <c r="I117" s="170">
        <f>QueryF!J99</f>
        <v>3063388.3300000005</v>
      </c>
      <c r="J117" s="169">
        <f>IFERROR(QueryF!K99,"..    ")</f>
        <v>7.0547599351689111E-2</v>
      </c>
      <c r="K117" s="4"/>
      <c r="L117" s="182"/>
    </row>
    <row r="118" spans="1:12">
      <c r="G118" s="20"/>
      <c r="H118" s="21"/>
      <c r="J118" s="27"/>
    </row>
    <row r="119" spans="1:12">
      <c r="A119" s="4" t="str">
        <f>QueryF!B175</f>
        <v>Amérique, régional</v>
      </c>
      <c r="B119" s="92">
        <f>QueryF!C175</f>
        <v>1309.6433375989486</v>
      </c>
      <c r="C119" s="92">
        <f>QueryF!D175</f>
        <v>1317.1530854512991</v>
      </c>
      <c r="D119" s="92">
        <f>QueryF!E175</f>
        <v>604.79880637707436</v>
      </c>
      <c r="E119" s="92">
        <f>QueryF!F175</f>
        <v>567.27246587786203</v>
      </c>
      <c r="F119" s="92">
        <f>QueryF!G175</f>
        <v>530.61893237541437</v>
      </c>
      <c r="G119" s="109">
        <f>QueryF!H175</f>
        <v>0</v>
      </c>
      <c r="H119" s="92">
        <f>QueryF!I175</f>
        <v>0</v>
      </c>
      <c r="I119" s="15">
        <f>QueryF!J175</f>
        <v>0</v>
      </c>
      <c r="J119" s="23" t="str">
        <f>IFERROR(QueryF!K174,"-    ")</f>
        <v xml:space="preserve">-    </v>
      </c>
    </row>
    <row r="120" spans="1:12" ht="13">
      <c r="A120" s="1" t="s">
        <v>298</v>
      </c>
      <c r="B120" s="29">
        <f>B119+B117+B101</f>
        <v>9995.3981322615691</v>
      </c>
      <c r="C120" s="29">
        <f t="shared" ref="C120:I120" si="2">C119+C117+C101</f>
        <v>10210.823702329015</v>
      </c>
      <c r="D120" s="29">
        <f t="shared" si="2"/>
        <v>11300.633281759308</v>
      </c>
      <c r="E120" s="29">
        <f t="shared" si="2"/>
        <v>8686.3720102814987</v>
      </c>
      <c r="F120" s="29">
        <f t="shared" si="2"/>
        <v>5458.2579330217177</v>
      </c>
      <c r="G120" s="171">
        <f t="shared" si="2"/>
        <v>174880</v>
      </c>
      <c r="H120" s="110">
        <f t="shared" si="2"/>
        <v>613.29243000000008</v>
      </c>
      <c r="I120" s="172">
        <f t="shared" si="2"/>
        <v>4618239.16</v>
      </c>
      <c r="J120" s="166">
        <f>100*F120/I120</f>
        <v>0.1181891570340787</v>
      </c>
      <c r="L120" s="182"/>
    </row>
    <row r="121" spans="1:12">
      <c r="G121" s="20"/>
      <c r="H121" s="21"/>
      <c r="J121" s="27"/>
    </row>
    <row r="122" spans="1:12" ht="15" customHeight="1">
      <c r="A122" s="14" t="s">
        <v>299</v>
      </c>
      <c r="G122" s="20"/>
      <c r="H122" s="21"/>
      <c r="J122" s="27"/>
    </row>
    <row r="123" spans="1:12" ht="11.15" customHeight="1">
      <c r="G123" s="20"/>
      <c r="H123" s="21"/>
      <c r="J123" s="27"/>
    </row>
    <row r="124" spans="1:12" ht="13">
      <c r="A124" s="14" t="s">
        <v>300</v>
      </c>
      <c r="G124" s="20"/>
      <c r="H124" s="21"/>
      <c r="J124" s="27"/>
    </row>
    <row r="125" spans="1:12">
      <c r="A125" s="4" t="str">
        <f>QueryF!B100</f>
        <v>Cisjordanie et bande de Gaza</v>
      </c>
      <c r="B125" s="15">
        <f>QueryF!C100</f>
        <v>2487.8399796598633</v>
      </c>
      <c r="C125" s="15">
        <f>QueryF!D100</f>
        <v>1872.2095102453711</v>
      </c>
      <c r="D125" s="15">
        <f>QueryF!E100</f>
        <v>2401.6626879825058</v>
      </c>
      <c r="E125" s="15">
        <f>QueryF!F100</f>
        <v>2147.1827196170711</v>
      </c>
      <c r="F125" s="15">
        <f>QueryF!G100</f>
        <v>1613.05879743321</v>
      </c>
      <c r="G125" s="114">
        <f>QueryF!H100</f>
        <v>3710</v>
      </c>
      <c r="H125" s="21">
        <f>QueryF!I100</f>
        <v>4.5690900000000001</v>
      </c>
      <c r="I125" s="263">
        <f>QueryF!J100</f>
        <v>17009.8</v>
      </c>
      <c r="J125" s="23">
        <f>IFERROR(QueryF!K100,"-    ")</f>
        <v>9.4831144248210446</v>
      </c>
    </row>
    <row r="126" spans="1:12">
      <c r="A126" s="4" t="str">
        <f>QueryF!B101</f>
        <v>Iran</v>
      </c>
      <c r="B126" s="15">
        <f>QueryF!C101</f>
        <v>81.171399351667077</v>
      </c>
      <c r="C126" s="15">
        <f>QueryF!D101</f>
        <v>110.90220943829073</v>
      </c>
      <c r="D126" s="15">
        <f>QueryF!E101</f>
        <v>116.19254632034553</v>
      </c>
      <c r="E126" s="15">
        <f>QueryF!F101</f>
        <v>140.28393791319178</v>
      </c>
      <c r="F126" s="15">
        <f>QueryF!G101</f>
        <v>65.272729834815948</v>
      </c>
      <c r="G126" s="114">
        <f>QueryF!H101</f>
        <v>0</v>
      </c>
      <c r="H126" s="21">
        <f>QueryF!I101</f>
        <v>81.800269999999998</v>
      </c>
      <c r="I126" s="263">
        <f>QueryF!J101</f>
        <v>0</v>
      </c>
      <c r="J126" s="23" t="str">
        <f>IFERROR(QueryF!K101,"..    ")</f>
        <v xml:space="preserve">..    </v>
      </c>
    </row>
    <row r="127" spans="1:12" s="13" customFormat="1" ht="12" customHeight="1">
      <c r="A127" s="4" t="str">
        <f>QueryF!B102</f>
        <v>Iraq</v>
      </c>
      <c r="B127" s="15">
        <f>QueryF!C102</f>
        <v>1369.2672821272279</v>
      </c>
      <c r="C127" s="15">
        <f>QueryF!D102</f>
        <v>1482.9423899911021</v>
      </c>
      <c r="D127" s="15">
        <f>QueryF!E102</f>
        <v>2287.9009652485424</v>
      </c>
      <c r="E127" s="15">
        <f>QueryF!F102</f>
        <v>2907.5130827407152</v>
      </c>
      <c r="F127" s="15">
        <f>QueryF!G102</f>
        <v>1183.5579456882745</v>
      </c>
      <c r="G127" s="20">
        <f>QueryF!H102</f>
        <v>5030</v>
      </c>
      <c r="H127" s="21">
        <f>QueryF!I102</f>
        <v>38.433599999999998</v>
      </c>
      <c r="I127" s="263">
        <f>QueryF!J102</f>
        <v>223016.02</v>
      </c>
      <c r="J127" s="23">
        <f>IFERROR(QueryF!K102,"..    ")</f>
        <v>0.53070534829214266</v>
      </c>
      <c r="K127" s="4"/>
    </row>
    <row r="128" spans="1:12" s="13" customFormat="1" ht="12" customHeight="1">
      <c r="A128" s="4" t="str">
        <f>QueryF!B103</f>
        <v>Jordanie</v>
      </c>
      <c r="B128" s="15">
        <f>QueryF!C103</f>
        <v>2697.1629218222511</v>
      </c>
      <c r="C128" s="15">
        <f>QueryF!D103</f>
        <v>2141.0481703577825</v>
      </c>
      <c r="D128" s="15">
        <f>QueryF!E103</f>
        <v>2727.9706010387799</v>
      </c>
      <c r="E128" s="15">
        <f>QueryF!F103</f>
        <v>2978.7916366844379</v>
      </c>
      <c r="F128" s="15">
        <f>QueryF!G103</f>
        <v>932.38280914130758</v>
      </c>
      <c r="G128" s="20">
        <f>QueryF!H103</f>
        <v>4210</v>
      </c>
      <c r="H128" s="21">
        <f>QueryF!I103</f>
        <v>9.9560099999999991</v>
      </c>
      <c r="I128" s="263">
        <f>QueryF!J103</f>
        <v>42091.11</v>
      </c>
      <c r="J128" s="23">
        <f>IFERROR(QueryF!K103,"..    ")</f>
        <v>2.2151537679602833</v>
      </c>
      <c r="K128" s="4"/>
    </row>
    <row r="129" spans="1:11" ht="12" customHeight="1">
      <c r="A129" s="4" t="str">
        <f>QueryF!B104</f>
        <v>Liban</v>
      </c>
      <c r="B129" s="15">
        <f>QueryF!C104</f>
        <v>820.95348614714931</v>
      </c>
      <c r="C129" s="15">
        <f>QueryF!D104</f>
        <v>965.61131296220685</v>
      </c>
      <c r="D129" s="15">
        <f>QueryF!E104</f>
        <v>1129.3424162873187</v>
      </c>
      <c r="E129" s="15">
        <f>QueryF!F104</f>
        <v>1303.0356429770593</v>
      </c>
      <c r="F129" s="15">
        <f>QueryF!G104</f>
        <v>756.81649132301015</v>
      </c>
      <c r="G129" s="20">
        <f>QueryF!H104</f>
        <v>7690</v>
      </c>
      <c r="H129" s="21">
        <f>QueryF!I104</f>
        <v>6.8489300000000002</v>
      </c>
      <c r="I129" s="263">
        <f>QueryF!J104</f>
        <v>54679</v>
      </c>
      <c r="J129" s="23">
        <f>IFERROR(QueryF!K104,"..    ")</f>
        <v>1.3841081426562485</v>
      </c>
    </row>
    <row r="130" spans="1:11" ht="12" customHeight="1">
      <c r="A130" s="4" t="str">
        <f>QueryF!B105</f>
        <v>République arabe syrienne</v>
      </c>
      <c r="B130" s="15">
        <f>QueryF!C105</f>
        <v>4174.3107050973358</v>
      </c>
      <c r="C130" s="15">
        <f>QueryF!D105</f>
        <v>4920.4666457188123</v>
      </c>
      <c r="D130" s="15">
        <f>QueryF!E105</f>
        <v>8899.745853422246</v>
      </c>
      <c r="E130" s="15">
        <f>QueryF!F105</f>
        <v>10427.852720627958</v>
      </c>
      <c r="F130" s="15">
        <f>QueryF!G105</f>
        <v>8388.2800890908966</v>
      </c>
      <c r="G130" s="20">
        <f>QueryF!H105</f>
        <v>0</v>
      </c>
      <c r="H130" s="21">
        <f>QueryF!I105</f>
        <v>16.906279999999999</v>
      </c>
      <c r="I130" s="263">
        <f>QueryF!J105</f>
        <v>0</v>
      </c>
      <c r="J130" s="23" t="str">
        <f>IFERROR(QueryF!K105,"..    ")</f>
        <v xml:space="preserve">..    </v>
      </c>
    </row>
    <row r="131" spans="1:11" ht="12" customHeight="1">
      <c r="A131" s="4" t="str">
        <f>QueryF!B106</f>
        <v>Yémen</v>
      </c>
      <c r="B131" s="15">
        <f>QueryF!C106</f>
        <v>1163.4439791294228</v>
      </c>
      <c r="C131" s="15">
        <f>QueryF!D106</f>
        <v>1778.408538544041</v>
      </c>
      <c r="D131" s="15">
        <f>QueryF!E106</f>
        <v>2301.1087310024659</v>
      </c>
      <c r="E131" s="15">
        <f>QueryF!F106</f>
        <v>3234.0098401028235</v>
      </c>
      <c r="F131" s="15">
        <f>QueryF!G106</f>
        <v>7113.7101637740843</v>
      </c>
      <c r="G131" s="20">
        <f>QueryF!H106</f>
        <v>960</v>
      </c>
      <c r="H131" s="21">
        <f>QueryF!I106</f>
        <v>28.49869</v>
      </c>
      <c r="I131" s="263">
        <f>QueryF!J106</f>
        <v>26913.39</v>
      </c>
      <c r="J131" s="23">
        <f>IFERROR(QueryF!K106,"..    ")</f>
        <v>26.431862220902254</v>
      </c>
    </row>
    <row r="132" spans="1:11" ht="12" customHeight="1">
      <c r="A132" s="4" t="str">
        <f>QueryF!B107</f>
        <v>Moyen-Orient, régional</v>
      </c>
      <c r="B132" s="15">
        <f>QueryF!C107</f>
        <v>12225.799111023423</v>
      </c>
      <c r="C132" s="15">
        <f>QueryF!D107</f>
        <v>793.78157907800176</v>
      </c>
      <c r="D132" s="15">
        <f>QueryF!E107</f>
        <v>667.37512325058321</v>
      </c>
      <c r="E132" s="15">
        <f>QueryF!F107</f>
        <v>770.64529497099841</v>
      </c>
      <c r="F132" s="15">
        <f>QueryF!G107</f>
        <v>401.61834081785463</v>
      </c>
      <c r="G132" s="114">
        <f>QueryF!H107</f>
        <v>0</v>
      </c>
      <c r="H132" s="181">
        <f>QueryF!I107</f>
        <v>0</v>
      </c>
      <c r="I132" s="15">
        <f>QueryF!J107</f>
        <v>0</v>
      </c>
      <c r="J132" s="23" t="str">
        <f>IFERROR(QueryF!K107,"-     ")</f>
        <v xml:space="preserve">-     </v>
      </c>
    </row>
    <row r="133" spans="1:11" ht="12" customHeight="1">
      <c r="A133" s="1" t="s">
        <v>301</v>
      </c>
      <c r="B133" s="113">
        <f>QueryF!C108</f>
        <v>25019.948864358339</v>
      </c>
      <c r="C133" s="113">
        <f>QueryF!D108</f>
        <v>14065.370356335608</v>
      </c>
      <c r="D133" s="113">
        <f>QueryF!E108</f>
        <v>20531.298924552786</v>
      </c>
      <c r="E133" s="113">
        <f>QueryF!F108</f>
        <v>23909.314875634256</v>
      </c>
      <c r="F133" s="113">
        <f>QueryF!G108</f>
        <v>20454.697367103454</v>
      </c>
      <c r="G133" s="168">
        <f>QueryF!H108</f>
        <v>21600</v>
      </c>
      <c r="H133" s="127">
        <f>QueryF!I108</f>
        <v>187.01287000000002</v>
      </c>
      <c r="I133" s="170">
        <f>QueryF!J108</f>
        <v>363709.32</v>
      </c>
      <c r="J133" s="169">
        <f>IFERROR(QueryF!K108,"..    ")</f>
        <v>5.6239134501979366</v>
      </c>
    </row>
    <row r="134" spans="1:11">
      <c r="A134" s="26"/>
      <c r="B134" s="117"/>
      <c r="C134" s="117"/>
      <c r="D134" s="117"/>
      <c r="E134" s="117"/>
      <c r="F134" s="117"/>
      <c r="G134" s="116"/>
      <c r="H134"/>
      <c r="I134"/>
      <c r="J134"/>
    </row>
    <row r="135" spans="1:11" ht="15" customHeight="1">
      <c r="A135" s="14" t="s">
        <v>302</v>
      </c>
      <c r="G135" s="20"/>
      <c r="H135" s="21"/>
      <c r="J135" s="27"/>
    </row>
    <row r="136" spans="1:11" ht="12" customHeight="1">
      <c r="A136" s="4" t="str">
        <f>QueryF!B109</f>
        <v>Afghanistan</v>
      </c>
      <c r="B136" s="15">
        <f>QueryF!C109</f>
        <v>4942.9702162063177</v>
      </c>
      <c r="C136" s="15">
        <f>QueryF!D109</f>
        <v>4274.2260829081788</v>
      </c>
      <c r="D136" s="15">
        <f>QueryF!E109</f>
        <v>4069.416447545726</v>
      </c>
      <c r="E136" s="15">
        <f>QueryF!F109</f>
        <v>3811.740319248991</v>
      </c>
      <c r="F136" s="15">
        <f>QueryF!G109</f>
        <v>2385.802491487701</v>
      </c>
      <c r="G136" s="114">
        <f>QueryF!H109</f>
        <v>550</v>
      </c>
      <c r="H136" s="21">
        <f>QueryF!I109</f>
        <v>37.17239</v>
      </c>
      <c r="I136" s="263">
        <f>QueryF!J109</f>
        <v>19485.11</v>
      </c>
      <c r="J136" s="23">
        <f>IFERROR(QueryF!K109,"-    ")</f>
        <v>12.244234143341767</v>
      </c>
    </row>
    <row r="137" spans="1:11" ht="12" customHeight="1">
      <c r="A137" s="4" t="str">
        <f>QueryF!B110</f>
        <v>Arménie</v>
      </c>
      <c r="B137" s="15">
        <f>QueryF!C110</f>
        <v>267.42883247835334</v>
      </c>
      <c r="C137" s="15">
        <f>QueryF!D110</f>
        <v>347.47641330150952</v>
      </c>
      <c r="D137" s="15">
        <f>QueryF!E110</f>
        <v>326.43472262137465</v>
      </c>
      <c r="E137" s="15">
        <f>QueryF!F110</f>
        <v>256.20470595987581</v>
      </c>
      <c r="F137" s="15">
        <f>QueryF!G110</f>
        <v>13.728229349834745</v>
      </c>
      <c r="G137" s="114">
        <f>QueryF!H110</f>
        <v>4230</v>
      </c>
      <c r="H137" s="21">
        <f>QueryF!I110</f>
        <v>2.9517799999999998</v>
      </c>
      <c r="I137" s="263">
        <f>QueryF!J110</f>
        <v>12595.23</v>
      </c>
      <c r="J137" s="23">
        <f>IFERROR(QueryF!K110,"..    ")</f>
        <v>0.10899546375758716</v>
      </c>
    </row>
    <row r="138" spans="1:11" s="13" customFormat="1" ht="13">
      <c r="A138" s="4" t="str">
        <f>QueryF!B111</f>
        <v>Azerbaïdjan</v>
      </c>
      <c r="B138" s="15">
        <f>QueryF!C111</f>
        <v>216.73862326308353</v>
      </c>
      <c r="C138" s="15">
        <f>QueryF!D111</f>
        <v>69.583280467695516</v>
      </c>
      <c r="D138" s="15">
        <f>QueryF!E111</f>
        <v>79.432743019870856</v>
      </c>
      <c r="E138" s="15">
        <f>QueryF!F111</f>
        <v>123.52682064906824</v>
      </c>
      <c r="F138" s="15">
        <f>QueryF!G111</f>
        <v>36.545531776485987</v>
      </c>
      <c r="G138" s="20">
        <f>QueryF!H111</f>
        <v>4050</v>
      </c>
      <c r="H138" s="21">
        <f>QueryF!I111</f>
        <v>9.9423300000000001</v>
      </c>
      <c r="I138" s="263">
        <f>QueryF!J111</f>
        <v>44479.96</v>
      </c>
      <c r="J138" s="23">
        <f>IFERROR(QueryF!K111,"..    ")</f>
        <v>8.216179100989747E-2</v>
      </c>
      <c r="K138" s="4"/>
    </row>
    <row r="139" spans="1:11" ht="12" customHeight="1">
      <c r="A139" s="4" t="str">
        <f>QueryF!B112</f>
        <v>Bangladesh</v>
      </c>
      <c r="B139" s="15">
        <f>QueryF!C112</f>
        <v>2422.6448836471759</v>
      </c>
      <c r="C139" s="15">
        <f>QueryF!D112</f>
        <v>2592.9084412664283</v>
      </c>
      <c r="D139" s="15">
        <f>QueryF!E112</f>
        <v>2532.6682878151801</v>
      </c>
      <c r="E139" s="15">
        <f>QueryF!F112</f>
        <v>3781.6781165936836</v>
      </c>
      <c r="F139" s="15">
        <f>QueryF!G112</f>
        <v>3575.9217099588423</v>
      </c>
      <c r="G139" s="20">
        <f>QueryF!H112</f>
        <v>1750</v>
      </c>
      <c r="H139" s="21">
        <f>QueryF!I112</f>
        <v>161.35604000000001</v>
      </c>
      <c r="I139" s="263">
        <f>QueryF!J112</f>
        <v>286521.28000000003</v>
      </c>
      <c r="J139" s="23">
        <f>IFERROR(QueryF!K112,"..    ")</f>
        <v>1.2480475132453834</v>
      </c>
    </row>
    <row r="140" spans="1:11" ht="12" customHeight="1">
      <c r="A140" s="4" t="str">
        <f>QueryF!B113</f>
        <v>Bhoutan</v>
      </c>
      <c r="B140" s="15">
        <f>QueryF!C113</f>
        <v>130.64020926645478</v>
      </c>
      <c r="C140" s="15">
        <f>QueryF!D113</f>
        <v>97.276361051956329</v>
      </c>
      <c r="D140" s="15">
        <f>QueryF!E113</f>
        <v>51.595958896876084</v>
      </c>
      <c r="E140" s="15">
        <f>QueryF!F113</f>
        <v>118.54229710461956</v>
      </c>
      <c r="F140" s="15">
        <f>QueryF!G113</f>
        <v>97.316388179989033</v>
      </c>
      <c r="G140" s="20">
        <f>QueryF!H113</f>
        <v>3080</v>
      </c>
      <c r="H140" s="21">
        <f>QueryF!I113</f>
        <v>0.75439000000000001</v>
      </c>
      <c r="I140" s="263">
        <f>QueryF!J113</f>
        <v>2333.4899999999998</v>
      </c>
      <c r="J140" s="23">
        <f>IFERROR(QueryF!K113,"..    ")</f>
        <v>4.1704223364997937</v>
      </c>
    </row>
    <row r="141" spans="1:11" ht="12" customHeight="1">
      <c r="A141" s="4" t="str">
        <f>QueryF!B114</f>
        <v>Géorgie</v>
      </c>
      <c r="B141" s="15">
        <f>QueryF!C114</f>
        <v>563.75941306213849</v>
      </c>
      <c r="C141" s="15">
        <f>QueryF!D114</f>
        <v>448.93091412363441</v>
      </c>
      <c r="D141" s="15">
        <f>QueryF!E114</f>
        <v>462.74081062200622</v>
      </c>
      <c r="E141" s="15">
        <f>QueryF!F114</f>
        <v>446.7262731273421</v>
      </c>
      <c r="F141" s="15">
        <f>QueryF!G114</f>
        <v>296.3099913723641</v>
      </c>
      <c r="G141" s="20">
        <f>QueryF!H114</f>
        <v>4130</v>
      </c>
      <c r="H141" s="21">
        <f>QueryF!I114</f>
        <v>3.7309999999999999</v>
      </c>
      <c r="I141" s="263">
        <f>QueryF!J114</f>
        <v>15472.8</v>
      </c>
      <c r="J141" s="23">
        <f>IFERROR(QueryF!K114,"..    ")</f>
        <v>1.9150379464115359</v>
      </c>
    </row>
    <row r="142" spans="1:11" ht="12" customHeight="1">
      <c r="A142" s="4" t="str">
        <f>QueryF!B115</f>
        <v>Inde</v>
      </c>
      <c r="B142" s="15">
        <f>QueryF!C115</f>
        <v>2991.8213330505978</v>
      </c>
      <c r="C142" s="15">
        <f>QueryF!D115</f>
        <v>3174.348367256835</v>
      </c>
      <c r="D142" s="15">
        <f>QueryF!E115</f>
        <v>2678.8945951180563</v>
      </c>
      <c r="E142" s="15">
        <f>QueryF!F115</f>
        <v>3198.389550053324</v>
      </c>
      <c r="F142" s="15">
        <f>QueryF!G115</f>
        <v>1774.944691199104</v>
      </c>
      <c r="G142" s="20">
        <f>QueryF!H115</f>
        <v>2020</v>
      </c>
      <c r="H142" s="21">
        <f>QueryF!I115</f>
        <v>1352.61733</v>
      </c>
      <c r="I142" s="263">
        <f>QueryF!J115</f>
        <v>2698617.82</v>
      </c>
      <c r="J142" s="23">
        <f>IFERROR(QueryF!K115,"..    ")</f>
        <v>6.5772362356930708E-2</v>
      </c>
    </row>
    <row r="143" spans="1:11" ht="12" customHeight="1">
      <c r="A143" s="4" t="str">
        <f>QueryF!B116</f>
        <v>Kazakhstan</v>
      </c>
      <c r="B143" s="15">
        <f>QueryF!C116</f>
        <v>92.795074597156599</v>
      </c>
      <c r="C143" s="15">
        <f>QueryF!D116</f>
        <v>81.700288251371646</v>
      </c>
      <c r="D143" s="15">
        <f>QueryF!E116</f>
        <v>62.7827268511884</v>
      </c>
      <c r="E143" s="15">
        <f>QueryF!F116</f>
        <v>59.487106133243046</v>
      </c>
      <c r="F143" s="15">
        <f>QueryF!G116</f>
        <v>35.873640134091254</v>
      </c>
      <c r="G143" s="20">
        <f>QueryF!H116</f>
        <v>7830</v>
      </c>
      <c r="H143" s="21">
        <f>QueryF!I116</f>
        <v>18.276499999999999</v>
      </c>
      <c r="I143" s="263">
        <f>QueryF!J116</f>
        <v>148451.37</v>
      </c>
      <c r="J143" s="23">
        <f>IFERROR(QueryF!K116,"..    ")</f>
        <v>2.416524693176712E-2</v>
      </c>
    </row>
    <row r="144" spans="1:11" ht="12" customHeight="1">
      <c r="A144" s="4" t="str">
        <f>QueryF!B117</f>
        <v>Kirghizistan</v>
      </c>
      <c r="B144" s="15">
        <f>QueryF!C117</f>
        <v>626.57249064146413</v>
      </c>
      <c r="C144" s="15">
        <f>QueryF!D117</f>
        <v>774.70621847694031</v>
      </c>
      <c r="D144" s="15">
        <f>QueryF!E117</f>
        <v>519.48523109457437</v>
      </c>
      <c r="E144" s="15">
        <f>QueryF!F117</f>
        <v>464.96941031921216</v>
      </c>
      <c r="F144" s="15">
        <f>QueryF!G117</f>
        <v>298.98344101366143</v>
      </c>
      <c r="G144" s="20">
        <f>QueryF!H117</f>
        <v>1220</v>
      </c>
      <c r="H144" s="21">
        <f>QueryF!I117</f>
        <v>6.3158000000000003</v>
      </c>
      <c r="I144" s="263">
        <f>QueryF!J117</f>
        <v>7884.75</v>
      </c>
      <c r="J144" s="23">
        <f>IFERROR(QueryF!K117,"..    ")</f>
        <v>3.7919203654353204</v>
      </c>
    </row>
    <row r="145" spans="1:12" ht="12" customHeight="1">
      <c r="A145" s="4" t="str">
        <f>QueryF!B118</f>
        <v>Maldives</v>
      </c>
      <c r="B145" s="15">
        <f>QueryF!C118</f>
        <v>22.54334270625834</v>
      </c>
      <c r="C145" s="15">
        <f>QueryF!D118</f>
        <v>23.987914471047219</v>
      </c>
      <c r="D145" s="15">
        <f>QueryF!E118</f>
        <v>22.713553847624187</v>
      </c>
      <c r="E145" s="15">
        <f>QueryF!F118</f>
        <v>43.24531056456717</v>
      </c>
      <c r="F145" s="15">
        <f>QueryF!G118</f>
        <v>111.33524023852361</v>
      </c>
      <c r="G145" s="20">
        <f>QueryF!H118</f>
        <v>9310</v>
      </c>
      <c r="H145" s="21">
        <f>QueryF!I118</f>
        <v>0.51570000000000005</v>
      </c>
      <c r="I145" s="263">
        <f>QueryF!J118</f>
        <v>4861.0200000000004</v>
      </c>
      <c r="J145" s="23">
        <f>IFERROR(QueryF!K118,"..    ")</f>
        <v>2.2903678700874219</v>
      </c>
    </row>
    <row r="146" spans="1:12" ht="12" customHeight="1">
      <c r="A146" s="4" t="str">
        <f>QueryF!B119</f>
        <v>Myanmar</v>
      </c>
      <c r="B146" s="15">
        <f>QueryF!C119</f>
        <v>1384.4605897835613</v>
      </c>
      <c r="C146" s="15">
        <f>QueryF!D119</f>
        <v>1168.5017885250591</v>
      </c>
      <c r="D146" s="15">
        <f>QueryF!E119</f>
        <v>1536.6601003315345</v>
      </c>
      <c r="E146" s="15">
        <f>QueryF!F119</f>
        <v>1542.3406202746867</v>
      </c>
      <c r="F146" s="15">
        <f>QueryF!G119</f>
        <v>1420.2636786565865</v>
      </c>
      <c r="G146" s="20">
        <f>QueryF!H119</f>
        <v>1310</v>
      </c>
      <c r="H146" s="21">
        <f>QueryF!I119</f>
        <v>53.708399999999997</v>
      </c>
      <c r="I146" s="263">
        <f>QueryF!J119</f>
        <v>69313.83</v>
      </c>
      <c r="J146" s="23">
        <f>IFERROR(QueryF!K119,"..    ")</f>
        <v>2.0490336180479227</v>
      </c>
    </row>
    <row r="147" spans="1:12" ht="12" customHeight="1">
      <c r="A147" s="4" t="str">
        <f>QueryF!B120</f>
        <v>Népal</v>
      </c>
      <c r="B147" s="15">
        <f>QueryF!C120</f>
        <v>883.81551105915787</v>
      </c>
      <c r="C147" s="15">
        <f>QueryF!D120</f>
        <v>1224.4443297592804</v>
      </c>
      <c r="D147" s="15">
        <f>QueryF!E120</f>
        <v>1064.4978378344181</v>
      </c>
      <c r="E147" s="15">
        <f>QueryF!F120</f>
        <v>1269.1837865904154</v>
      </c>
      <c r="F147" s="15">
        <f>QueryF!G120</f>
        <v>1186.8242615979366</v>
      </c>
      <c r="G147" s="20">
        <f>QueryF!H120</f>
        <v>960</v>
      </c>
      <c r="H147" s="21">
        <f>QueryF!I120</f>
        <v>28.087869999999999</v>
      </c>
      <c r="I147" s="263">
        <f>QueryF!J120</f>
        <v>29044.2</v>
      </c>
      <c r="J147" s="23">
        <f>IFERROR(QueryF!K120,"..    ")</f>
        <v>4.0862694155732866</v>
      </c>
    </row>
    <row r="148" spans="1:12" ht="12" customHeight="1">
      <c r="A148" s="4" t="str">
        <f>QueryF!B121</f>
        <v>Ouzbékistan</v>
      </c>
      <c r="B148" s="15">
        <f>QueryF!C121</f>
        <v>324.66524481032349</v>
      </c>
      <c r="C148" s="15">
        <f>QueryF!D121</f>
        <v>450.99588616493963</v>
      </c>
      <c r="D148" s="15">
        <f>QueryF!E121</f>
        <v>511.04929247384706</v>
      </c>
      <c r="E148" s="15">
        <f>QueryF!F121</f>
        <v>639.13654627856192</v>
      </c>
      <c r="F148" s="15">
        <f>QueryF!G121</f>
        <v>520.27331381977092</v>
      </c>
      <c r="G148" s="20">
        <f>QueryF!H121</f>
        <v>2020</v>
      </c>
      <c r="H148" s="21">
        <f>QueryF!I121</f>
        <v>32.955399999999997</v>
      </c>
      <c r="I148" s="263">
        <f>QueryF!J121</f>
        <v>52023.02</v>
      </c>
      <c r="J148" s="23">
        <f>IFERROR(QueryF!K121,"..    ")</f>
        <v>1.0000828745039618</v>
      </c>
    </row>
    <row r="149" spans="1:12" ht="12" customHeight="1">
      <c r="A149" s="4" t="str">
        <f>QueryF!B122</f>
        <v>Pakistan</v>
      </c>
      <c r="B149" s="15">
        <f>QueryF!C122</f>
        <v>3615.822187996268</v>
      </c>
      <c r="C149" s="15">
        <f>QueryF!D122</f>
        <v>3764.0203847653338</v>
      </c>
      <c r="D149" s="15">
        <f>QueryF!E122</f>
        <v>2960.9384758712736</v>
      </c>
      <c r="E149" s="15">
        <f>QueryF!F122</f>
        <v>2364.181239450143</v>
      </c>
      <c r="F149" s="15">
        <f>QueryF!G122</f>
        <v>783.08483360881417</v>
      </c>
      <c r="G149" s="20">
        <f>QueryF!H122</f>
        <v>1580</v>
      </c>
      <c r="H149" s="21">
        <f>QueryF!I122</f>
        <v>212.21503000000001</v>
      </c>
      <c r="I149" s="263">
        <f>QueryF!J122</f>
        <v>329083.94</v>
      </c>
      <c r="J149" s="23">
        <f>IFERROR(QueryF!K122,"..    ")</f>
        <v>0.23795899417298036</v>
      </c>
    </row>
    <row r="150" spans="1:12" ht="12" customHeight="1">
      <c r="A150" s="4" t="str">
        <f>QueryF!B123</f>
        <v>Sri Lanka</v>
      </c>
      <c r="B150" s="15">
        <f>QueryF!C123</f>
        <v>491.63215717861664</v>
      </c>
      <c r="C150" s="15">
        <f>QueryF!D123</f>
        <v>445.01296435365589</v>
      </c>
      <c r="D150" s="15">
        <f>QueryF!E123</f>
        <v>373.48180085644987</v>
      </c>
      <c r="E150" s="15">
        <f>QueryF!F123</f>
        <v>313.55872324547562</v>
      </c>
      <c r="F150" s="15">
        <f>QueryF!G123</f>
        <v>141.97733516942557</v>
      </c>
      <c r="G150" s="20">
        <f>QueryF!H123</f>
        <v>4060</v>
      </c>
      <c r="H150" s="21">
        <f>QueryF!I123</f>
        <v>21.67</v>
      </c>
      <c r="I150" s="263">
        <f>QueryF!J123</f>
        <v>86489.46</v>
      </c>
      <c r="J150" s="23">
        <f>IFERROR(QueryF!K123,"..    ")</f>
        <v>0.16415564991320974</v>
      </c>
    </row>
    <row r="151" spans="1:12" ht="12" customHeight="1">
      <c r="A151" s="4" t="str">
        <f>QueryF!B124</f>
        <v>Tadjikistan</v>
      </c>
      <c r="B151" s="15">
        <f>QueryF!C124</f>
        <v>356.46481385091153</v>
      </c>
      <c r="C151" s="15">
        <f>QueryF!D124</f>
        <v>432.2524945587902</v>
      </c>
      <c r="D151" s="15">
        <f>QueryF!E124</f>
        <v>359.7346900738944</v>
      </c>
      <c r="E151" s="15">
        <f>QueryF!F124</f>
        <v>328.19177993229124</v>
      </c>
      <c r="F151" s="15">
        <f>QueryF!G124</f>
        <v>288.84632683054656</v>
      </c>
      <c r="G151" s="20">
        <f>QueryF!H124</f>
        <v>1010</v>
      </c>
      <c r="H151" s="21">
        <f>QueryF!I124</f>
        <v>9.1008399999999998</v>
      </c>
      <c r="I151" s="263">
        <f>QueryF!J124</f>
        <v>8834.34</v>
      </c>
      <c r="J151" s="23">
        <f>IFERROR(QueryF!K124,"..    ")</f>
        <v>3.2695858075481201</v>
      </c>
    </row>
    <row r="152" spans="1:12" ht="12" customHeight="1">
      <c r="A152" s="4" t="str">
        <f>QueryF!B125</f>
        <v>Turkménistan</v>
      </c>
      <c r="B152" s="15">
        <f>QueryF!C125</f>
        <v>34.475267983576117</v>
      </c>
      <c r="C152" s="15">
        <f>QueryF!D125</f>
        <v>22.954702068418257</v>
      </c>
      <c r="D152" s="15">
        <f>QueryF!E125</f>
        <v>32.228854045844592</v>
      </c>
      <c r="E152" s="15">
        <f>QueryF!F125</f>
        <v>28.143170036589215</v>
      </c>
      <c r="F152" s="15">
        <f>QueryF!G125</f>
        <v>12.563926753810644</v>
      </c>
      <c r="G152" s="20">
        <f>QueryF!H125</f>
        <v>6740</v>
      </c>
      <c r="H152" s="21">
        <f>QueryF!I125</f>
        <v>5.8509099999999998</v>
      </c>
      <c r="I152" s="263">
        <f>QueryF!J125</f>
        <v>39044.18</v>
      </c>
      <c r="J152" s="23">
        <f>IFERROR(QueryF!K125,"..    ")</f>
        <v>3.2178744063290979E-2</v>
      </c>
    </row>
    <row r="153" spans="1:12" ht="12" customHeight="1">
      <c r="A153" s="4" t="s">
        <v>360</v>
      </c>
      <c r="B153" s="15">
        <f>SUM(QueryF!C126:C128)</f>
        <v>414.00161494283395</v>
      </c>
      <c r="C153" s="15">
        <f>SUM(QueryF!D126:D128)</f>
        <v>389.32557401988646</v>
      </c>
      <c r="D153" s="15">
        <f>SUM(QueryF!E126:E128)</f>
        <v>476.39697504508757</v>
      </c>
      <c r="E153" s="15">
        <f>SUM(QueryF!F126:F128)</f>
        <v>382.46296676111751</v>
      </c>
      <c r="F153" s="15">
        <f>SUM(QueryF!G126:G128)</f>
        <v>250.08935033757183</v>
      </c>
      <c r="G153" s="114">
        <f>SUM(QueryF!H126:H128)</f>
        <v>0</v>
      </c>
      <c r="H153" s="92">
        <f>SUM(QueryF!I126:I128)</f>
        <v>0</v>
      </c>
      <c r="I153" s="92">
        <f>SUM(QueryF!J126:J128)</f>
        <v>0</v>
      </c>
      <c r="J153" s="92">
        <v>0</v>
      </c>
    </row>
    <row r="154" spans="1:12" ht="12" customHeight="1">
      <c r="A154" s="1" t="s">
        <v>303</v>
      </c>
      <c r="B154" s="104">
        <f>QueryF!C129</f>
        <v>19783.251806524251</v>
      </c>
      <c r="C154" s="104">
        <f>QueryF!D129</f>
        <v>19782.652405790963</v>
      </c>
      <c r="D154" s="104">
        <f>QueryF!E129</f>
        <v>18121.153103964829</v>
      </c>
      <c r="E154" s="104">
        <f>QueryF!F129</f>
        <v>19171.708742323208</v>
      </c>
      <c r="F154" s="104">
        <f>QueryF!G129</f>
        <v>13230.684381485062</v>
      </c>
      <c r="G154" s="195">
        <f>QueryF!H129</f>
        <v>55850</v>
      </c>
      <c r="H154" s="127">
        <f>QueryF!I129</f>
        <v>1957.2217100000005</v>
      </c>
      <c r="I154" s="234">
        <f>QueryF!J129</f>
        <v>3854535.8000000003</v>
      </c>
      <c r="J154" s="197">
        <f>QueryF!K129</f>
        <v>0.3432497469989787</v>
      </c>
      <c r="L154" s="182"/>
    </row>
    <row r="155" spans="1:12" ht="12" customHeight="1">
      <c r="B155"/>
      <c r="C155"/>
      <c r="D155"/>
      <c r="E155"/>
      <c r="F155" s="112"/>
      <c r="G155" s="116"/>
      <c r="H155"/>
      <c r="I155"/>
      <c r="J155"/>
    </row>
    <row r="156" spans="1:12" ht="16.5" customHeight="1">
      <c r="A156" s="14" t="s">
        <v>304</v>
      </c>
      <c r="G156" s="20"/>
      <c r="H156" s="21"/>
      <c r="J156" s="27"/>
    </row>
    <row r="157" spans="1:12" s="13" customFormat="1" ht="12.75" customHeight="1">
      <c r="A157" s="4" t="str">
        <f>QueryF!B130</f>
        <v>Cambodge</v>
      </c>
      <c r="B157" s="15">
        <f>QueryF!C130</f>
        <v>802.68092054408805</v>
      </c>
      <c r="C157" s="15">
        <f>QueryF!D130</f>
        <v>679.03516706291907</v>
      </c>
      <c r="D157" s="15">
        <f>QueryF!E130</f>
        <v>728.41341917705188</v>
      </c>
      <c r="E157" s="15">
        <f>QueryF!F130</f>
        <v>855.7639699213637</v>
      </c>
      <c r="F157" s="15">
        <f>QueryF!G130</f>
        <v>518.40509111674567</v>
      </c>
      <c r="G157" s="114">
        <f>QueryF!H130</f>
        <v>1380</v>
      </c>
      <c r="H157" s="21">
        <f>QueryF!I130</f>
        <v>16.2498</v>
      </c>
      <c r="I157" s="263">
        <f>QueryF!J130</f>
        <v>22915.19</v>
      </c>
      <c r="J157" s="23">
        <f>IFERROR(QueryF!K130,"..    ")</f>
        <v>2.2622770795998011</v>
      </c>
      <c r="K157" s="4"/>
    </row>
    <row r="158" spans="1:12" s="13" customFormat="1" ht="12.75" customHeight="1">
      <c r="A158" s="4" t="str">
        <f>QueryF!B131</f>
        <v>Chine (République populaire de)</v>
      </c>
      <c r="B158" s="15">
        <f>QueryF!C131</f>
        <v>-947.07433599524825</v>
      </c>
      <c r="C158" s="15">
        <f>QueryF!D131</f>
        <v>-306.29050136398666</v>
      </c>
      <c r="D158" s="15">
        <f>QueryF!E131</f>
        <v>-791.42850561640751</v>
      </c>
      <c r="E158" s="15">
        <f>QueryF!F131</f>
        <v>-989.94433796637554</v>
      </c>
      <c r="F158" s="15">
        <f>QueryF!G131</f>
        <v>-1340.1338919188186</v>
      </c>
      <c r="G158" s="114">
        <f>QueryF!H131</f>
        <v>9470</v>
      </c>
      <c r="H158" s="21">
        <f>QueryF!I131</f>
        <v>1392.73</v>
      </c>
      <c r="I158" s="263">
        <f>QueryF!J131</f>
        <v>13556844.1</v>
      </c>
      <c r="J158" s="23">
        <f>IFERROR(QueryF!K131,"..    ")</f>
        <v>-9.8852939668961637E-3</v>
      </c>
      <c r="K158" s="4"/>
    </row>
    <row r="159" spans="1:12" ht="12" customHeight="1">
      <c r="A159" s="4" t="str">
        <f>QueryF!B132</f>
        <v>Indonésie</v>
      </c>
      <c r="B159" s="15">
        <f>QueryF!C132</f>
        <v>-381.94160339301681</v>
      </c>
      <c r="C159" s="15">
        <f>QueryF!D132</f>
        <v>-28.457588701333087</v>
      </c>
      <c r="D159" s="15">
        <f>QueryF!E132</f>
        <v>-108.2781803209253</v>
      </c>
      <c r="E159" s="15">
        <f>QueryF!F132</f>
        <v>280.01124531120144</v>
      </c>
      <c r="F159" s="15">
        <f>QueryF!G132</f>
        <v>-694.98356646601223</v>
      </c>
      <c r="G159" s="114">
        <f>QueryF!H132</f>
        <v>3840</v>
      </c>
      <c r="H159" s="21">
        <f>QueryF!I132</f>
        <v>267.66343999999998</v>
      </c>
      <c r="I159" s="263">
        <f>QueryF!J132</f>
        <v>1009863.33</v>
      </c>
      <c r="J159" s="23">
        <f>IFERROR(QueryF!K132,"..    ")</f>
        <v>-6.8819566551249295E-2</v>
      </c>
    </row>
    <row r="160" spans="1:12" s="13" customFormat="1" ht="12.75" customHeight="1">
      <c r="A160" s="4" t="str">
        <f>QueryF!B133</f>
        <v>Malaisie</v>
      </c>
      <c r="B160" s="15">
        <f>QueryF!C133</f>
        <v>19.922899301837546</v>
      </c>
      <c r="C160" s="15">
        <f>QueryF!D133</f>
        <v>-0.60062434165531231</v>
      </c>
      <c r="D160" s="15">
        <f>QueryF!E133</f>
        <v>-51.818665769265266</v>
      </c>
      <c r="E160" s="15">
        <f>QueryF!F133</f>
        <v>-29.250389476408575</v>
      </c>
      <c r="F160" s="15">
        <f>QueryF!G133</f>
        <v>-68.587718975962304</v>
      </c>
      <c r="G160" s="114">
        <f>QueryF!H133</f>
        <v>10460</v>
      </c>
      <c r="H160" s="21">
        <f>QueryF!I133</f>
        <v>31.528590000000001</v>
      </c>
      <c r="I160" s="263">
        <f>QueryF!J133</f>
        <v>342111.64</v>
      </c>
      <c r="J160" s="23">
        <f>IFERROR(QueryF!K133,"..    ")</f>
        <v>-2.0048344153377036E-2</v>
      </c>
      <c r="K160" s="4"/>
    </row>
    <row r="161" spans="1:12" ht="12" customHeight="1">
      <c r="A161" s="4" t="str">
        <f>QueryF!B134</f>
        <v>Mongolie</v>
      </c>
      <c r="B161" s="15">
        <f>QueryF!C134</f>
        <v>316.90701016748864</v>
      </c>
      <c r="C161" s="15">
        <f>QueryF!D134</f>
        <v>236.33999588191384</v>
      </c>
      <c r="D161" s="15">
        <f>QueryF!E134</f>
        <v>325.66553991498182</v>
      </c>
      <c r="E161" s="15">
        <f>QueryF!F134</f>
        <v>764.46856300145043</v>
      </c>
      <c r="F161" s="15">
        <f>QueryF!G134</f>
        <v>249.17136583167493</v>
      </c>
      <c r="G161" s="114">
        <f>QueryF!H134</f>
        <v>3580</v>
      </c>
      <c r="H161" s="21">
        <f>QueryF!I134</f>
        <v>3.17021</v>
      </c>
      <c r="I161" s="263">
        <f>QueryF!J134</f>
        <v>11571.4</v>
      </c>
      <c r="J161" s="23">
        <f>IFERROR(QueryF!K134,"..    ")</f>
        <v>2.1533381080221492</v>
      </c>
    </row>
    <row r="162" spans="1:12" ht="12" customHeight="1">
      <c r="A162" s="4" t="str">
        <f>QueryF!B135</f>
        <v>Philippines</v>
      </c>
      <c r="B162" s="15">
        <f>QueryF!C135</f>
        <v>677.44076942148706</v>
      </c>
      <c r="C162" s="15">
        <f>QueryF!D135</f>
        <v>514.94786292984986</v>
      </c>
      <c r="D162" s="15">
        <f>QueryF!E135</f>
        <v>283.64982307319985</v>
      </c>
      <c r="E162" s="15">
        <f>QueryF!F135</f>
        <v>160.47744990137667</v>
      </c>
      <c r="F162" s="15">
        <f>QueryF!G135</f>
        <v>300.38851524538768</v>
      </c>
      <c r="G162" s="114">
        <f>QueryF!H135</f>
        <v>3830</v>
      </c>
      <c r="H162" s="21">
        <f>QueryF!I135</f>
        <v>106.65192</v>
      </c>
      <c r="I162" s="263">
        <f>QueryF!J135</f>
        <v>397062.95</v>
      </c>
      <c r="J162" s="23">
        <f>IFERROR(QueryF!K135,"..    ")</f>
        <v>7.5652617612745707E-2</v>
      </c>
    </row>
    <row r="163" spans="1:12" ht="12" customHeight="1">
      <c r="A163" s="4" t="str">
        <f>QueryF!B136</f>
        <v>République démocratique populaire lao</v>
      </c>
      <c r="B163" s="15">
        <f>QueryF!C136</f>
        <v>474.41647970013457</v>
      </c>
      <c r="C163" s="15">
        <f>QueryF!D136</f>
        <v>471.08754643195454</v>
      </c>
      <c r="D163" s="15">
        <f>QueryF!E136</f>
        <v>399.46430540771183</v>
      </c>
      <c r="E163" s="15">
        <f>QueryF!F136</f>
        <v>480.21441763305421</v>
      </c>
      <c r="F163" s="15">
        <f>QueryF!G136</f>
        <v>412.01507839246523</v>
      </c>
      <c r="G163" s="114">
        <f>QueryF!H136</f>
        <v>2460</v>
      </c>
      <c r="H163" s="21">
        <f>QueryF!I136</f>
        <v>7.0615100000000002</v>
      </c>
      <c r="I163" s="263">
        <f>QueryF!J136</f>
        <v>17284.72</v>
      </c>
      <c r="J163" s="23">
        <f>IFERROR(QueryF!K136,"..    ")</f>
        <v>2.3836954164861521</v>
      </c>
    </row>
    <row r="164" spans="1:12" ht="12" customHeight="1">
      <c r="A164" s="4" t="str">
        <f>QueryF!B137</f>
        <v>République populaire démocratique de Corée</v>
      </c>
      <c r="B164" s="15">
        <f>QueryF!C137</f>
        <v>153.53490220723063</v>
      </c>
      <c r="C164" s="15">
        <f>QueryF!D137</f>
        <v>131.4283438805528</v>
      </c>
      <c r="D164" s="15">
        <f>QueryF!E137</f>
        <v>119.64945020111227</v>
      </c>
      <c r="E164" s="15">
        <f>QueryF!F137</f>
        <v>133.11539297264704</v>
      </c>
      <c r="F164" s="15">
        <f>QueryF!G137</f>
        <v>103.17371438285781</v>
      </c>
      <c r="G164" s="20">
        <f>QueryF!H137</f>
        <v>0</v>
      </c>
      <c r="H164" s="21">
        <f>QueryF!I137</f>
        <v>25.54982</v>
      </c>
      <c r="I164" s="263">
        <f>QueryF!J137</f>
        <v>0</v>
      </c>
      <c r="J164" s="23" t="str">
        <f>IFERROR(QueryF!K137,"..    ")</f>
        <v xml:space="preserve">..    </v>
      </c>
    </row>
    <row r="165" spans="1:12" ht="12" customHeight="1">
      <c r="A165" s="4" t="str">
        <f>QueryF!B138</f>
        <v>Thaïlande</v>
      </c>
      <c r="B165" s="15">
        <f>QueryF!C138</f>
        <v>354.50887625667059</v>
      </c>
      <c r="C165" s="15">
        <f>QueryF!D138</f>
        <v>58.665552989469575</v>
      </c>
      <c r="D165" s="15">
        <f>QueryF!E138</f>
        <v>227.7784857510816</v>
      </c>
      <c r="E165" s="15">
        <f>QueryF!F138</f>
        <v>250.11501113903438</v>
      </c>
      <c r="F165" s="15">
        <f>QueryF!G138</f>
        <v>-482.10757332018613</v>
      </c>
      <c r="G165" s="114">
        <f>QueryF!H138</f>
        <v>6610</v>
      </c>
      <c r="H165" s="21">
        <f>QueryF!I138</f>
        <v>69.428520000000006</v>
      </c>
      <c r="I165" s="263">
        <f>QueryF!J138</f>
        <v>482316.69</v>
      </c>
      <c r="J165" s="23">
        <f>IFERROR(QueryF!K138,"..    ")</f>
        <v>-9.9956643283521079E-2</v>
      </c>
    </row>
    <row r="166" spans="1:12" ht="12" customHeight="1">
      <c r="A166" s="4" t="str">
        <f>QueryF!B139</f>
        <v>Timor-Leste</v>
      </c>
      <c r="B166" s="15">
        <f>QueryF!C139</f>
        <v>249.5390955404396</v>
      </c>
      <c r="C166" s="15">
        <f>QueryF!D139</f>
        <v>212.28571950319437</v>
      </c>
      <c r="D166" s="15">
        <f>QueryF!E139</f>
        <v>223.54949705698951</v>
      </c>
      <c r="E166" s="15">
        <f>QueryF!F139</f>
        <v>231.95706152939709</v>
      </c>
      <c r="F166" s="15">
        <f>QueryF!G139</f>
        <v>143.18006185001295</v>
      </c>
      <c r="G166" s="20">
        <f>QueryF!H139</f>
        <v>1820</v>
      </c>
      <c r="H166" s="21">
        <f>QueryF!I139</f>
        <v>1.26797</v>
      </c>
      <c r="I166" s="263">
        <f>QueryF!J139</f>
        <v>2361</v>
      </c>
      <c r="J166" s="23">
        <f>IFERROR(QueryF!K139,"..    ")</f>
        <v>6.0643821198650123</v>
      </c>
    </row>
    <row r="167" spans="1:12" ht="12" customHeight="1">
      <c r="A167" s="4" t="str">
        <f>QueryF!B140</f>
        <v>Viet Nam</v>
      </c>
      <c r="B167" s="15">
        <f>QueryF!C140</f>
        <v>4215.6234926852676</v>
      </c>
      <c r="C167" s="15">
        <f>QueryF!D140</f>
        <v>3167.3947059680254</v>
      </c>
      <c r="D167" s="15">
        <f>QueryF!E140</f>
        <v>2906.0717024095889</v>
      </c>
      <c r="E167" s="15">
        <f>QueryF!F140</f>
        <v>2403.9991343005377</v>
      </c>
      <c r="F167" s="15">
        <f>QueryF!G140</f>
        <v>1277.5221672598529</v>
      </c>
      <c r="G167" s="114">
        <f>QueryF!H140</f>
        <v>2400</v>
      </c>
      <c r="H167" s="21">
        <f>QueryF!I140</f>
        <v>95.540400000000005</v>
      </c>
      <c r="I167" s="263">
        <f>QueryF!J140</f>
        <v>231476.28</v>
      </c>
      <c r="J167" s="23">
        <f>IFERROR(QueryF!K140,"..    ")</f>
        <v>0.55190197771445648</v>
      </c>
    </row>
    <row r="168" spans="1:12" ht="12" customHeight="1">
      <c r="A168" s="4" t="str">
        <f>QueryF!B141</f>
        <v>Extrême-Orient, régional</v>
      </c>
      <c r="B168" s="15">
        <f>QueryF!C141</f>
        <v>285.32590987468603</v>
      </c>
      <c r="C168" s="15">
        <f>QueryF!D141</f>
        <v>302.20502975982726</v>
      </c>
      <c r="D168" s="15">
        <f>QueryF!E141</f>
        <v>236.9010348047002</v>
      </c>
      <c r="E168" s="15">
        <f>QueryF!F141</f>
        <v>320.70932601391576</v>
      </c>
      <c r="F168" s="15">
        <f>QueryF!G141</f>
        <v>115.03148825774257</v>
      </c>
      <c r="G168" s="114">
        <f>QueryF!H141</f>
        <v>0</v>
      </c>
      <c r="H168" s="92">
        <f>QueryF!I141</f>
        <v>0</v>
      </c>
      <c r="I168" s="92">
        <f>QueryF!J141</f>
        <v>0</v>
      </c>
      <c r="J168" s="92" t="str">
        <f>IFERROR(QueryF!K141,"-     ")</f>
        <v xml:space="preserve">-     </v>
      </c>
    </row>
    <row r="169" spans="1:12" ht="12" customHeight="1">
      <c r="A169" s="1" t="s">
        <v>305</v>
      </c>
      <c r="B169" s="104">
        <f>QueryF!C142</f>
        <v>6220.8844163110643</v>
      </c>
      <c r="C169" s="104">
        <f>QueryF!D142</f>
        <v>5438.0412100007306</v>
      </c>
      <c r="D169" s="104">
        <f>QueryF!E142</f>
        <v>4499.6179060898203</v>
      </c>
      <c r="E169" s="104">
        <f>QueryF!F142</f>
        <v>4861.6368442811936</v>
      </c>
      <c r="F169" s="104">
        <f>QueryF!G142</f>
        <v>533.07473165576062</v>
      </c>
      <c r="G169" s="168">
        <f>QueryF!H142</f>
        <v>45850</v>
      </c>
      <c r="H169" s="127">
        <f>QueryF!I142</f>
        <v>2016.8421800000001</v>
      </c>
      <c r="I169" s="170">
        <f>QueryF!J142</f>
        <v>16073807.299999999</v>
      </c>
      <c r="J169" s="169">
        <f>IFERROR(QueryF!K142,"..    ")</f>
        <v>3.3164185790367203E-3</v>
      </c>
      <c r="L169" s="182"/>
    </row>
    <row r="170" spans="1:12" ht="12" customHeight="1">
      <c r="B170"/>
      <c r="C170"/>
      <c r="D170"/>
      <c r="E170"/>
      <c r="F170" s="102"/>
      <c r="G170"/>
      <c r="H170"/>
      <c r="I170"/>
      <c r="J170"/>
    </row>
    <row r="171" spans="1:12" s="13" customFormat="1" ht="15.75" customHeight="1">
      <c r="A171" s="4" t="str">
        <f>QueryF!B176</f>
        <v>Asie, régional</v>
      </c>
      <c r="B171" s="92">
        <f>QueryF!C176</f>
        <v>2776.3250637500055</v>
      </c>
      <c r="C171" s="92">
        <f>QueryF!D176</f>
        <v>1182.9440633789122</v>
      </c>
      <c r="D171" s="92">
        <f>QueryF!E176</f>
        <v>895.52569047955865</v>
      </c>
      <c r="E171" s="92">
        <f>QueryF!F176</f>
        <v>1473.0716523167932</v>
      </c>
      <c r="F171" s="92">
        <f>QueryF!G176</f>
        <v>1020.9742328016202</v>
      </c>
      <c r="G171" s="114">
        <f>QueryF!H176</f>
        <v>0</v>
      </c>
      <c r="H171" s="92">
        <f>QueryF!I176</f>
        <v>0</v>
      </c>
      <c r="I171" s="92">
        <f>QueryF!J176</f>
        <v>0</v>
      </c>
      <c r="J171" s="92">
        <v>0</v>
      </c>
      <c r="K171" s="4"/>
    </row>
    <row r="172" spans="1:12" ht="12.75" customHeight="1">
      <c r="A172" s="1" t="s">
        <v>306</v>
      </c>
      <c r="B172" s="29">
        <f t="shared" ref="B172:I172" si="3">B171+B176+B154+B137</f>
        <v>22947.617572918803</v>
      </c>
      <c r="C172" s="29">
        <f t="shared" si="3"/>
        <v>21417.64814526905</v>
      </c>
      <c r="D172" s="29">
        <f t="shared" si="3"/>
        <v>19320.803034879344</v>
      </c>
      <c r="E172" s="29">
        <f t="shared" si="3"/>
        <v>20650.81886003507</v>
      </c>
      <c r="F172" s="29">
        <f t="shared" si="3"/>
        <v>14359.77793993914</v>
      </c>
      <c r="G172" s="171">
        <f t="shared" si="3"/>
        <v>65750</v>
      </c>
      <c r="H172" s="110">
        <f t="shared" si="3"/>
        <v>1969.6588800000006</v>
      </c>
      <c r="I172" s="172">
        <f t="shared" si="3"/>
        <v>3924529.8000000003</v>
      </c>
      <c r="J172" s="166">
        <f>100*F172/I172</f>
        <v>0.3658980482181366</v>
      </c>
      <c r="L172" s="182"/>
    </row>
    <row r="173" spans="1:12" ht="13">
      <c r="A173" s="1"/>
      <c r="B173" s="16"/>
      <c r="C173" s="16"/>
      <c r="D173" s="16"/>
      <c r="E173" s="16"/>
      <c r="F173" s="16"/>
      <c r="G173" s="28"/>
      <c r="H173" s="21"/>
      <c r="I173" s="18"/>
      <c r="J173" s="27"/>
    </row>
    <row r="174" spans="1:12" s="13" customFormat="1" ht="13">
      <c r="A174" s="14" t="s">
        <v>25</v>
      </c>
      <c r="B174" s="16"/>
      <c r="C174" s="16"/>
      <c r="D174" s="16"/>
      <c r="E174" s="16"/>
      <c r="F174" s="16"/>
      <c r="G174" s="28"/>
      <c r="H174" s="21"/>
      <c r="I174" s="18"/>
      <c r="J174" s="27"/>
      <c r="K174" s="4"/>
    </row>
    <row r="175" spans="1:12" ht="12" customHeight="1">
      <c r="A175" s="4" t="str">
        <f>QueryF!B143</f>
        <v>Albanie</v>
      </c>
      <c r="B175" s="15">
        <f>QueryF!C143</f>
        <v>281.17225269445856</v>
      </c>
      <c r="C175" s="15">
        <f>QueryF!D143</f>
        <v>335.15765239487649</v>
      </c>
      <c r="D175" s="15">
        <f>QueryF!E143</f>
        <v>171.03784138663679</v>
      </c>
      <c r="E175" s="15">
        <f>QueryF!F143</f>
        <v>168.20728689063918</v>
      </c>
      <c r="F175" s="15">
        <f>QueryF!G143</f>
        <v>223.7113058069632</v>
      </c>
      <c r="G175" s="114">
        <f>QueryF!H143</f>
        <v>4860</v>
      </c>
      <c r="H175" s="21">
        <f>QueryF!I143</f>
        <v>2.8663799999999999</v>
      </c>
      <c r="I175" s="263">
        <f>QueryF!J143</f>
        <v>15052.46</v>
      </c>
      <c r="J175" s="23">
        <f>IFERROR(QueryF!K143,"-    ")</f>
        <v>1.486210930352668</v>
      </c>
    </row>
    <row r="176" spans="1:12" ht="12" customHeight="1">
      <c r="A176" s="4" t="str">
        <f>QueryF!B144</f>
        <v>Bélarus</v>
      </c>
      <c r="B176" s="15">
        <f>QueryF!C144</f>
        <v>120.61187016619597</v>
      </c>
      <c r="C176" s="15">
        <f>QueryF!D144</f>
        <v>104.57526279766608</v>
      </c>
      <c r="D176" s="15">
        <f>QueryF!E144</f>
        <v>-22.310482186420987</v>
      </c>
      <c r="E176" s="15">
        <f>QueryF!F144</f>
        <v>-250.16624056480947</v>
      </c>
      <c r="F176" s="15">
        <f>QueryF!G144</f>
        <v>94.391096302623041</v>
      </c>
      <c r="G176" s="114">
        <f>QueryF!H144</f>
        <v>5670</v>
      </c>
      <c r="H176" s="21">
        <f>QueryF!I144</f>
        <v>9.4853900000000007</v>
      </c>
      <c r="I176" s="263">
        <f>QueryF!J144</f>
        <v>57398.77</v>
      </c>
      <c r="J176" s="23">
        <f>QueryF!K144</f>
        <v>0.16444794253016753</v>
      </c>
    </row>
    <row r="177" spans="1:12" s="13" customFormat="1" ht="13">
      <c r="A177" s="4" t="str">
        <f>QueryF!B145</f>
        <v>Bosnie-Herzégovine</v>
      </c>
      <c r="B177" s="15">
        <f>QueryF!C145</f>
        <v>630.20216202832296</v>
      </c>
      <c r="C177" s="15">
        <f>QueryF!D145</f>
        <v>356.39330438461963</v>
      </c>
      <c r="D177" s="15">
        <f>QueryF!E145</f>
        <v>446.1157226041347</v>
      </c>
      <c r="E177" s="15">
        <f>QueryF!F145</f>
        <v>440.53783705908756</v>
      </c>
      <c r="F177" s="15">
        <f>QueryF!G145</f>
        <v>217.85673393845727</v>
      </c>
      <c r="G177" s="114">
        <f>QueryF!H145</f>
        <v>5690</v>
      </c>
      <c r="H177" s="21">
        <f>QueryF!I145</f>
        <v>3.3239299999999998</v>
      </c>
      <c r="I177" s="263">
        <f>QueryF!J145</f>
        <v>19679.86</v>
      </c>
      <c r="J177" s="23">
        <f>IFERROR(QueryF!K145,"..    ")</f>
        <v>1.1070034743054944</v>
      </c>
      <c r="K177" s="4"/>
    </row>
    <row r="178" spans="1:12">
      <c r="A178" s="4" t="str">
        <f>QueryF!B146</f>
        <v>Kosovo</v>
      </c>
      <c r="B178" s="15">
        <f>QueryF!C146</f>
        <v>579.38903145740733</v>
      </c>
      <c r="C178" s="15">
        <f>QueryF!D146</f>
        <v>437.8124955426681</v>
      </c>
      <c r="D178" s="15">
        <f>QueryF!E146</f>
        <v>370.03407404397905</v>
      </c>
      <c r="E178" s="15">
        <f>QueryF!F146</f>
        <v>392.37418305850946</v>
      </c>
      <c r="F178" s="15">
        <f>QueryF!G146</f>
        <v>246.75594935054485</v>
      </c>
      <c r="G178" s="114">
        <f>QueryF!H146</f>
        <v>4230</v>
      </c>
      <c r="H178" s="21">
        <f>QueryF!I146</f>
        <v>1.8452999999999999</v>
      </c>
      <c r="I178" s="263">
        <f>QueryF!J146</f>
        <v>8047.81</v>
      </c>
      <c r="J178" s="23">
        <f>IFERROR(QueryF!K146,"..    ")</f>
        <v>3.0661254347523719</v>
      </c>
    </row>
    <row r="179" spans="1:12">
      <c r="A179" s="4" t="str">
        <f>QueryF!B147</f>
        <v>Macédoine du Nord</v>
      </c>
      <c r="B179" s="15">
        <f>QueryF!C147</f>
        <v>211.91884495197024</v>
      </c>
      <c r="C179" s="15">
        <f>QueryF!D147</f>
        <v>214.31949413654428</v>
      </c>
      <c r="D179" s="15">
        <f>QueryF!E147</f>
        <v>168.35441267386133</v>
      </c>
      <c r="E179" s="15">
        <f>QueryF!F147</f>
        <v>149.94558124063994</v>
      </c>
      <c r="F179" s="15">
        <f>QueryF!G147</f>
        <v>119.93621324656839</v>
      </c>
      <c r="G179" s="114">
        <f>QueryF!H147</f>
        <v>5450</v>
      </c>
      <c r="H179" s="21">
        <f>QueryF!I147</f>
        <v>2.0829599999999999</v>
      </c>
      <c r="I179" s="263">
        <f>QueryF!J147</f>
        <v>12140.25</v>
      </c>
      <c r="J179" s="23">
        <f>IFERROR(QueryF!K147,"..    ")</f>
        <v>0.98792210412939097</v>
      </c>
    </row>
    <row r="180" spans="1:12" ht="12" customHeight="1">
      <c r="A180" s="4" t="str">
        <f>QueryF!B148</f>
        <v>Moldova</v>
      </c>
      <c r="B180" s="15">
        <f>QueryF!C148</f>
        <v>517.79614263260942</v>
      </c>
      <c r="C180" s="15">
        <f>QueryF!D148</f>
        <v>312.58270208177839</v>
      </c>
      <c r="D180" s="15">
        <f>QueryF!E148</f>
        <v>262.04721995596941</v>
      </c>
      <c r="E180" s="15">
        <f>QueryF!F148</f>
        <v>242.21183700652335</v>
      </c>
      <c r="F180" s="15">
        <f>QueryF!G148</f>
        <v>168.95872845037678</v>
      </c>
      <c r="G180" s="114">
        <f>QueryF!H148</f>
        <v>2990</v>
      </c>
      <c r="H180" s="21">
        <f>QueryF!I148</f>
        <v>3.5458799999999999</v>
      </c>
      <c r="I180" s="263">
        <f>QueryF!J148</f>
        <v>11899.25</v>
      </c>
      <c r="J180" s="23">
        <f>IFERROR(QueryF!K148,"..    ")</f>
        <v>1.4199107376546991</v>
      </c>
    </row>
    <row r="181" spans="1:12" ht="12" customHeight="1">
      <c r="A181" s="4" t="str">
        <f>QueryF!B149</f>
        <v>Monténégro</v>
      </c>
      <c r="B181" s="15">
        <f>QueryF!C149</f>
        <v>100.41768671751282</v>
      </c>
      <c r="C181" s="15">
        <f>QueryF!D149</f>
        <v>99.964675763384832</v>
      </c>
      <c r="D181" s="15">
        <f>QueryF!E149</f>
        <v>85.72849223553952</v>
      </c>
      <c r="E181" s="15">
        <f>QueryF!F149</f>
        <v>117.84729181869299</v>
      </c>
      <c r="F181" s="15">
        <f>QueryF!G149</f>
        <v>149.85315192054225</v>
      </c>
      <c r="G181" s="114">
        <f>QueryF!H149</f>
        <v>8400</v>
      </c>
      <c r="H181" s="21">
        <f>QueryF!I149</f>
        <v>0.62234999999999996</v>
      </c>
      <c r="I181" s="263">
        <f>QueryF!J149</f>
        <v>5518.26</v>
      </c>
      <c r="J181" s="23">
        <f>IFERROR(QueryF!K149,"..    ")</f>
        <v>2.7155870133074962</v>
      </c>
    </row>
    <row r="182" spans="1:12" ht="12" customHeight="1">
      <c r="A182" s="4" t="str">
        <f>QueryF!B150</f>
        <v>Serbie</v>
      </c>
      <c r="B182" s="15">
        <f>QueryF!C150</f>
        <v>367.04525963052555</v>
      </c>
      <c r="C182" s="15">
        <f>QueryF!D150</f>
        <v>312.48149599827161</v>
      </c>
      <c r="D182" s="15">
        <f>QueryF!E150</f>
        <v>633.46923958949822</v>
      </c>
      <c r="E182" s="15">
        <f>QueryF!F150</f>
        <v>1688.4157097567709</v>
      </c>
      <c r="F182" s="15">
        <f>QueryF!G150</f>
        <v>847.1929692056965</v>
      </c>
      <c r="G182" s="114">
        <f>QueryF!H150</f>
        <v>6390</v>
      </c>
      <c r="H182" s="21">
        <f>QueryF!I150</f>
        <v>6.9820799999999998</v>
      </c>
      <c r="I182" s="263">
        <f>QueryF!J150</f>
        <v>47903.18</v>
      </c>
      <c r="J182" s="23">
        <f>IFERROR(QueryF!K150,"..    ")</f>
        <v>1.7685526706279135</v>
      </c>
    </row>
    <row r="183" spans="1:12" ht="12" customHeight="1">
      <c r="A183" s="4" t="str">
        <f>QueryF!B151</f>
        <v>Turquie</v>
      </c>
      <c r="B183" s="15">
        <f>QueryF!C151</f>
        <v>3446.7694013951059</v>
      </c>
      <c r="C183" s="15">
        <f>QueryF!D151</f>
        <v>2141.264542998631</v>
      </c>
      <c r="D183" s="15">
        <f>QueryF!E151</f>
        <v>3609.0906396406053</v>
      </c>
      <c r="E183" s="15">
        <f>QueryF!F151</f>
        <v>3147.2106844993345</v>
      </c>
      <c r="F183" s="15">
        <f>QueryF!G151</f>
        <v>723.54154231962139</v>
      </c>
      <c r="G183" s="114">
        <f>QueryF!H151</f>
        <v>10380</v>
      </c>
      <c r="H183" s="21">
        <f>QueryF!I151</f>
        <v>82.319720000000004</v>
      </c>
      <c r="I183" s="263">
        <f>QueryF!J151</f>
        <v>754813.09</v>
      </c>
      <c r="J183" s="23">
        <f>IFERROR(QueryF!K151,"..    ")</f>
        <v>9.5857047513527013E-2</v>
      </c>
    </row>
    <row r="184" spans="1:12" ht="12" customHeight="1">
      <c r="A184" s="4" t="str">
        <f>QueryF!B152</f>
        <v>Ukraine</v>
      </c>
      <c r="B184" s="15">
        <f>QueryF!C152</f>
        <v>1403.8211542366148</v>
      </c>
      <c r="C184" s="15">
        <f>QueryF!D152</f>
        <v>1449.3532417602021</v>
      </c>
      <c r="D184" s="15">
        <f>QueryF!E152</f>
        <v>1523.3196375698838</v>
      </c>
      <c r="E184" s="15">
        <f>QueryF!F152</f>
        <v>1180.7322380255744</v>
      </c>
      <c r="F184" s="15">
        <f>QueryF!G152</f>
        <v>745.42043986513795</v>
      </c>
      <c r="G184" s="114">
        <f>QueryF!H152</f>
        <v>2660</v>
      </c>
      <c r="H184" s="21">
        <f>QueryF!I152</f>
        <v>44.622520000000002</v>
      </c>
      <c r="I184" s="263">
        <f>QueryF!J152</f>
        <v>127764.03</v>
      </c>
      <c r="J184" s="23">
        <f>IFERROR(QueryF!K152,"..    ")</f>
        <v>0.58343529071925637</v>
      </c>
    </row>
    <row r="185" spans="1:12" ht="12" customHeight="1">
      <c r="A185" s="4" t="str">
        <f>QueryF!B153</f>
        <v>Etats ex-Yougoslavie non spécifié</v>
      </c>
      <c r="B185" s="15">
        <f>QueryF!C153</f>
        <v>9.498811771477973</v>
      </c>
      <c r="C185" s="15">
        <f>QueryF!D153</f>
        <v>6.4342018547328363</v>
      </c>
      <c r="D185" s="15">
        <f>QueryF!E153</f>
        <v>6.1218873694142912</v>
      </c>
      <c r="E185" s="15">
        <f>QueryF!F153</f>
        <v>5.7192412469153346</v>
      </c>
      <c r="F185" s="15">
        <f>QueryF!G153</f>
        <v>5.5966321721915753</v>
      </c>
      <c r="G185" s="114">
        <f>QueryF!H153</f>
        <v>0</v>
      </c>
      <c r="H185" s="92">
        <f>QueryF!I153</f>
        <v>0</v>
      </c>
      <c r="I185" s="15">
        <f>QueryF!J153</f>
        <v>0</v>
      </c>
      <c r="J185" s="23" t="str">
        <f>IFERROR(QueryF!K153,"-     ")</f>
        <v xml:space="preserve">-     </v>
      </c>
    </row>
    <row r="186" spans="1:12" ht="12" customHeight="1">
      <c r="A186" s="4" t="str">
        <f>QueryF!B154</f>
        <v>Europe, régional</v>
      </c>
      <c r="B186" s="15">
        <f>QueryF!C154</f>
        <v>872.36428325622444</v>
      </c>
      <c r="C186" s="15">
        <f>QueryF!D154</f>
        <v>1012.8390390101711</v>
      </c>
      <c r="D186" s="15">
        <f>QueryF!E154</f>
        <v>901.43758963291771</v>
      </c>
      <c r="E186" s="15">
        <f>QueryF!F154</f>
        <v>1127.8164065895205</v>
      </c>
      <c r="F186" s="15">
        <f>QueryF!G154</f>
        <v>929.1891803921684</v>
      </c>
      <c r="G186" s="114">
        <f>QueryF!H154</f>
        <v>0</v>
      </c>
      <c r="H186" s="92">
        <f>QueryF!I154</f>
        <v>0</v>
      </c>
      <c r="I186" s="15">
        <f>QueryF!J154</f>
        <v>0</v>
      </c>
      <c r="J186" s="23" t="str">
        <f>IFERROR(QueryF!K154,"-     ")</f>
        <v xml:space="preserve">-     </v>
      </c>
    </row>
    <row r="187" spans="1:12" ht="12" customHeight="1">
      <c r="A187" s="33" t="s">
        <v>26</v>
      </c>
      <c r="B187" s="29">
        <f>QueryF!C155</f>
        <v>8541.006900938426</v>
      </c>
      <c r="C187" s="29">
        <f>QueryF!D155</f>
        <v>6783.1781087235468</v>
      </c>
      <c r="D187" s="29">
        <f>QueryF!E155</f>
        <v>8154.4462745160181</v>
      </c>
      <c r="E187" s="29">
        <f>QueryF!F155</f>
        <v>8410.8520566274001</v>
      </c>
      <c r="F187" s="29">
        <f>QueryF!G155</f>
        <v>4472.403942970891</v>
      </c>
      <c r="G187" s="190">
        <f>QueryF!H155</f>
        <v>56720</v>
      </c>
      <c r="H187" s="175">
        <f>QueryF!I155</f>
        <v>157.69651000000002</v>
      </c>
      <c r="I187" s="191">
        <f>QueryF!J155</f>
        <v>1060216.96</v>
      </c>
      <c r="J187" s="111">
        <f>IFERROR(QueryF!K155,"-    ")</f>
        <v>0.42183855868245035</v>
      </c>
      <c r="L187" s="182"/>
    </row>
    <row r="188" spans="1:12" ht="12" customHeight="1">
      <c r="G188" s="20"/>
      <c r="H188" s="21"/>
      <c r="J188" s="27"/>
    </row>
    <row r="189" spans="1:12" ht="12" customHeight="1">
      <c r="A189" s="14" t="s">
        <v>307</v>
      </c>
      <c r="B189" s="15"/>
      <c r="C189" s="15"/>
      <c r="D189" s="15"/>
      <c r="E189" s="15"/>
      <c r="F189" s="15"/>
      <c r="G189" s="20"/>
      <c r="H189" s="21"/>
      <c r="J189" s="27"/>
    </row>
    <row r="190" spans="1:12" ht="12" customHeight="1">
      <c r="A190" s="4" t="str">
        <f>QueryF!B156</f>
        <v>Fidji</v>
      </c>
      <c r="B190" s="15">
        <f>QueryF!C156</f>
        <v>94.239586772579955</v>
      </c>
      <c r="C190" s="15">
        <f>QueryF!D156</f>
        <v>102.48166750214448</v>
      </c>
      <c r="D190" s="15">
        <f>QueryF!E156</f>
        <v>117.41772364608155</v>
      </c>
      <c r="E190" s="15">
        <f>QueryF!F156</f>
        <v>145.89768786437875</v>
      </c>
      <c r="F190" s="15">
        <f>QueryF!G156</f>
        <v>88.841092606223057</v>
      </c>
      <c r="G190" s="114">
        <f>QueryF!H156</f>
        <v>5860</v>
      </c>
      <c r="H190" s="21">
        <f>QueryF!I156</f>
        <v>0.88348000000000004</v>
      </c>
      <c r="I190" s="263">
        <f>QueryF!J156</f>
        <v>5103.79</v>
      </c>
      <c r="J190" s="23">
        <f>IFERROR(QueryF!K156,"-    ")</f>
        <v>1.7406886373895294</v>
      </c>
    </row>
    <row r="191" spans="1:12" ht="12" customHeight="1">
      <c r="A191" s="4" t="str">
        <f>QueryF!B157</f>
        <v>Iles Cook</v>
      </c>
      <c r="B191" s="15">
        <f>QueryF!C157</f>
        <v>28.11097259624519</v>
      </c>
      <c r="C191" s="15">
        <f>QueryF!D157</f>
        <v>25.642638730618796</v>
      </c>
      <c r="D191" s="15">
        <f>QueryF!E157</f>
        <v>17.338022431167406</v>
      </c>
      <c r="E191" s="15">
        <f>QueryF!F157</f>
        <v>18.538216519736373</v>
      </c>
      <c r="F191" s="15">
        <f>QueryF!G157</f>
        <v>5.7873470414566137</v>
      </c>
      <c r="G191" s="114">
        <f>QueryF!H157</f>
        <v>0</v>
      </c>
      <c r="H191" s="21">
        <f>QueryF!I157</f>
        <v>9.0399999999999994E-3</v>
      </c>
      <c r="I191" s="263">
        <f>QueryF!J157</f>
        <v>0</v>
      </c>
      <c r="J191" s="23" t="str">
        <f>IFERROR(QueryF!K157,"..    ")</f>
        <v xml:space="preserve">..    </v>
      </c>
    </row>
    <row r="192" spans="1:12" s="13" customFormat="1" ht="13">
      <c r="A192" s="4" t="str">
        <f>QueryF!B158</f>
        <v>Iles Marshall</v>
      </c>
      <c r="B192" s="15">
        <f>QueryF!C158</f>
        <v>55.69642723033769</v>
      </c>
      <c r="C192" s="15">
        <f>QueryF!D158</f>
        <v>57.064645715150903</v>
      </c>
      <c r="D192" s="15">
        <f>QueryF!E158</f>
        <v>12.564117567400356</v>
      </c>
      <c r="E192" s="15">
        <f>QueryF!F158</f>
        <v>72.51347927185482</v>
      </c>
      <c r="F192" s="15">
        <f>QueryF!G158</f>
        <v>9.6040315273434267</v>
      </c>
      <c r="G192" s="20">
        <f>QueryF!H158</f>
        <v>4740</v>
      </c>
      <c r="H192" s="21">
        <f>QueryF!I158</f>
        <v>5.8409999999999997E-2</v>
      </c>
      <c r="I192" s="263">
        <f>QueryF!J158</f>
        <v>276.52</v>
      </c>
      <c r="J192" s="23">
        <f>IFERROR(QueryF!K158,"..    ")</f>
        <v>3.4731778993719904</v>
      </c>
      <c r="K192" s="4"/>
    </row>
    <row r="193" spans="1:12" ht="13.5" customHeight="1">
      <c r="A193" s="4" t="str">
        <f>QueryF!B159</f>
        <v>Îles Salomon</v>
      </c>
      <c r="B193" s="15">
        <f>QueryF!C159</f>
        <v>200.51981603249166</v>
      </c>
      <c r="C193" s="15">
        <f>QueryF!D159</f>
        <v>190.02617007806361</v>
      </c>
      <c r="D193" s="15">
        <f>QueryF!E159</f>
        <v>175.50235097440799</v>
      </c>
      <c r="E193" s="15">
        <f>QueryF!F159</f>
        <v>186.8090133443979</v>
      </c>
      <c r="F193" s="15">
        <f>QueryF!G159</f>
        <v>167.23177015799882</v>
      </c>
      <c r="G193" s="20">
        <f>QueryF!H159</f>
        <v>2000</v>
      </c>
      <c r="H193" s="21">
        <f>QueryF!I159</f>
        <v>0.65286</v>
      </c>
      <c r="I193" s="263">
        <f>QueryF!J159</f>
        <v>1336.11</v>
      </c>
      <c r="J193" s="23">
        <f>IFERROR(QueryF!K159,"..    ")</f>
        <v>12.516317530592454</v>
      </c>
    </row>
    <row r="194" spans="1:12">
      <c r="A194" s="4" t="str">
        <f>QueryF!B160</f>
        <v>Kiribati</v>
      </c>
      <c r="B194" s="15">
        <f>QueryF!C160</f>
        <v>80.661156075511173</v>
      </c>
      <c r="C194" s="15">
        <f>QueryF!D160</f>
        <v>64.954341648584986</v>
      </c>
      <c r="D194" s="15">
        <f>QueryF!E160</f>
        <v>60.843199554097318</v>
      </c>
      <c r="E194" s="15">
        <f>QueryF!F160</f>
        <v>77.150735028049567</v>
      </c>
      <c r="F194" s="15">
        <f>QueryF!G160</f>
        <v>60.228111642181673</v>
      </c>
      <c r="G194" s="20">
        <f>QueryF!H160</f>
        <v>3140</v>
      </c>
      <c r="H194" s="21">
        <f>QueryF!I160</f>
        <v>0.11584999999999999</v>
      </c>
      <c r="I194" s="263">
        <f>QueryF!J160</f>
        <v>362.37</v>
      </c>
      <c r="J194" s="23">
        <f>IFERROR(QueryF!K160,"..    ")</f>
        <v>16.620611982830166</v>
      </c>
    </row>
    <row r="195" spans="1:12" ht="12" customHeight="1">
      <c r="A195" s="4" t="str">
        <f>QueryF!B161</f>
        <v>Micronésie</v>
      </c>
      <c r="B195" s="15">
        <f>QueryF!C161</f>
        <v>117.00521849143863</v>
      </c>
      <c r="C195" s="15">
        <f>QueryF!D161</f>
        <v>81.393935231568321</v>
      </c>
      <c r="D195" s="15">
        <f>QueryF!E161</f>
        <v>50.634126525745152</v>
      </c>
      <c r="E195" s="15">
        <f>QueryF!F161</f>
        <v>98.020943686870069</v>
      </c>
      <c r="F195" s="15">
        <f>QueryF!G161</f>
        <v>42.422107557796018</v>
      </c>
      <c r="G195" s="20">
        <f>QueryF!H161</f>
        <v>3580</v>
      </c>
      <c r="H195" s="21">
        <f>QueryF!I161</f>
        <v>0.11264</v>
      </c>
      <c r="I195" s="263">
        <f>QueryF!J161</f>
        <v>398.84</v>
      </c>
      <c r="J195" s="23">
        <f>IFERROR(QueryF!K161,"..    ")</f>
        <v>10.636372369320034</v>
      </c>
    </row>
    <row r="196" spans="1:12" ht="12" customHeight="1">
      <c r="A196" s="4" t="str">
        <f>QueryF!B162</f>
        <v>Nauru</v>
      </c>
      <c r="B196" s="15">
        <f>QueryF!C162</f>
        <v>22.522469913857922</v>
      </c>
      <c r="C196" s="15">
        <f>QueryF!D162</f>
        <v>31.246573295837379</v>
      </c>
      <c r="D196" s="15">
        <f>QueryF!E162</f>
        <v>22.680368838274376</v>
      </c>
      <c r="E196" s="15">
        <f>QueryF!F162</f>
        <v>25.757863354193805</v>
      </c>
      <c r="F196" s="15">
        <f>QueryF!G162</f>
        <v>28.4095670689527</v>
      </c>
      <c r="G196" s="20">
        <f>QueryF!H162</f>
        <v>11240</v>
      </c>
      <c r="H196" s="21">
        <f>QueryF!I162</f>
        <v>1.2699999999999999E-2</v>
      </c>
      <c r="I196" s="263">
        <f>QueryF!J162</f>
        <v>148.51</v>
      </c>
      <c r="J196" s="23">
        <f>IFERROR(QueryF!K162,"..    ")</f>
        <v>19.129733397719146</v>
      </c>
    </row>
    <row r="197" spans="1:12" ht="12" customHeight="1">
      <c r="A197" s="4" t="str">
        <f>QueryF!B163</f>
        <v>Niue</v>
      </c>
      <c r="B197" s="15">
        <f>QueryF!C163</f>
        <v>13.631824381464773</v>
      </c>
      <c r="C197" s="15">
        <f>QueryF!D163</f>
        <v>19.539504235992307</v>
      </c>
      <c r="D197" s="15">
        <f>QueryF!E163</f>
        <v>13.686702030933994</v>
      </c>
      <c r="E197" s="15">
        <f>QueryF!F163</f>
        <v>14.775520610404477</v>
      </c>
      <c r="F197" s="15">
        <f>QueryF!G163</f>
        <v>1.7217877212126962</v>
      </c>
      <c r="G197" s="20">
        <f>QueryF!H163</f>
        <v>0</v>
      </c>
      <c r="H197" s="21">
        <f>QueryF!I163</f>
        <v>1.6199999999999999E-3</v>
      </c>
      <c r="I197" s="263">
        <f>QueryF!J163</f>
        <v>0</v>
      </c>
      <c r="J197" s="23" t="str">
        <f>IFERROR(QueryF!K163,"..    ")</f>
        <v xml:space="preserve">..    </v>
      </c>
    </row>
    <row r="198" spans="1:12" ht="12" customHeight="1">
      <c r="A198" s="4" t="str">
        <f>QueryF!B164</f>
        <v>Palaos</v>
      </c>
      <c r="B198" s="15">
        <f>QueryF!C164</f>
        <v>23.475973773598316</v>
      </c>
      <c r="C198" s="15">
        <f>QueryF!D164</f>
        <v>13.934621568268092</v>
      </c>
      <c r="D198" s="15">
        <f>QueryF!E164</f>
        <v>17.760210407740853</v>
      </c>
      <c r="E198" s="15">
        <f>QueryF!F164</f>
        <v>22.14543295194666</v>
      </c>
      <c r="F198" s="15">
        <f>QueryF!G164</f>
        <v>17.686504457075401</v>
      </c>
      <c r="G198" s="20">
        <f>QueryF!H164</f>
        <v>16910</v>
      </c>
      <c r="H198" s="21">
        <f>QueryF!I164</f>
        <v>1.7909999999999999E-2</v>
      </c>
      <c r="I198" s="263">
        <f>QueryF!J164</f>
        <v>301.57</v>
      </c>
      <c r="J198" s="23">
        <f>IFERROR(QueryF!K164,"..    ")</f>
        <v>5.8648089853352126</v>
      </c>
    </row>
    <row r="199" spans="1:12" ht="12" customHeight="1">
      <c r="A199" s="4" t="str">
        <f>QueryF!B165</f>
        <v>Papouasie-Nouvelle-Guinée</v>
      </c>
      <c r="B199" s="15">
        <f>QueryF!C165</f>
        <v>581.90635218898342</v>
      </c>
      <c r="C199" s="15">
        <f>QueryF!D165</f>
        <v>591.3948079597202</v>
      </c>
      <c r="D199" s="15">
        <f>QueryF!E165</f>
        <v>531.57923950738075</v>
      </c>
      <c r="E199" s="15">
        <f>QueryF!F165</f>
        <v>532.62781007315778</v>
      </c>
      <c r="F199" s="15">
        <f>QueryF!G165</f>
        <v>744.13843964500427</v>
      </c>
      <c r="G199" s="20">
        <f>QueryF!H165</f>
        <v>2530</v>
      </c>
      <c r="H199" s="21">
        <f>QueryF!I165</f>
        <v>8.6063200000000002</v>
      </c>
      <c r="I199" s="263">
        <f>QueryF!J165</f>
        <v>22602.29</v>
      </c>
      <c r="J199" s="23">
        <f>IFERROR(QueryF!K165,"..    ")</f>
        <v>3.2923143612660675</v>
      </c>
    </row>
    <row r="200" spans="1:12" ht="12" customHeight="1">
      <c r="A200" s="4" t="str">
        <f>QueryF!B166</f>
        <v>Samoa</v>
      </c>
      <c r="B200" s="15">
        <f>QueryF!C166</f>
        <v>93.99121802528424</v>
      </c>
      <c r="C200" s="15">
        <f>QueryF!D166</f>
        <v>93.722203488010919</v>
      </c>
      <c r="D200" s="15">
        <f>QueryF!E166</f>
        <v>88.637908986014253</v>
      </c>
      <c r="E200" s="15">
        <f>QueryF!F166</f>
        <v>131.45816043663825</v>
      </c>
      <c r="F200" s="15">
        <f>QueryF!G166</f>
        <v>92.962612968989703</v>
      </c>
      <c r="G200" s="20">
        <f>QueryF!H166</f>
        <v>4190</v>
      </c>
      <c r="H200" s="21">
        <f>QueryF!I166</f>
        <v>0.19613</v>
      </c>
      <c r="I200" s="263">
        <f>QueryF!J166</f>
        <v>832.57</v>
      </c>
      <c r="J200" s="23">
        <f>IFERROR(QueryF!K166,"..    ")</f>
        <v>11.165741375378611</v>
      </c>
    </row>
    <row r="201" spans="1:12" ht="12" customHeight="1">
      <c r="A201" s="4" t="str">
        <f>QueryF!B167</f>
        <v>Tokélaou</v>
      </c>
      <c r="B201" s="15">
        <f>QueryF!C167</f>
        <v>18.693921469999999</v>
      </c>
      <c r="C201" s="15">
        <f>QueryF!D167</f>
        <v>8.7270084744255758</v>
      </c>
      <c r="D201" s="15">
        <f>QueryF!E167</f>
        <v>14.337627481510443</v>
      </c>
      <c r="E201" s="15">
        <f>QueryF!F167</f>
        <v>7.3248486523612071</v>
      </c>
      <c r="F201" s="15">
        <f>QueryF!G167</f>
        <v>0.32967020003772229</v>
      </c>
      <c r="G201" s="20">
        <f>QueryF!H167</f>
        <v>0</v>
      </c>
      <c r="H201" s="21">
        <f>QueryF!I167</f>
        <v>1.2899999999999999E-3</v>
      </c>
      <c r="I201" s="263">
        <f>QueryF!J167</f>
        <v>0</v>
      </c>
      <c r="J201" s="23" t="str">
        <f>IFERROR(QueryF!K167,"..    ")</f>
        <v xml:space="preserve">..    </v>
      </c>
    </row>
    <row r="202" spans="1:12" ht="12" customHeight="1">
      <c r="A202" s="4" t="str">
        <f>QueryF!B168</f>
        <v>Tonga</v>
      </c>
      <c r="B202" s="15">
        <f>QueryF!C168</f>
        <v>80.329809188156219</v>
      </c>
      <c r="C202" s="15">
        <f>QueryF!D168</f>
        <v>68.395749516712499</v>
      </c>
      <c r="D202" s="15">
        <f>QueryF!E168</f>
        <v>82.605917424178358</v>
      </c>
      <c r="E202" s="15">
        <f>QueryF!F168</f>
        <v>86.899319688816334</v>
      </c>
      <c r="F202" s="15">
        <f>QueryF!G168</f>
        <v>63.194388807205648</v>
      </c>
      <c r="G202" s="20">
        <f>QueryF!H168</f>
        <v>4300</v>
      </c>
      <c r="H202" s="21">
        <f>QueryF!I168</f>
        <v>0.1032</v>
      </c>
      <c r="I202" s="263">
        <f>QueryF!J168</f>
        <v>457.18</v>
      </c>
      <c r="J202" s="23">
        <f>IFERROR(QueryF!K168,"..    ")</f>
        <v>13.822649461307504</v>
      </c>
    </row>
    <row r="203" spans="1:12" ht="12" customHeight="1">
      <c r="A203" s="4" t="str">
        <f>QueryF!B169</f>
        <v>Tuvalu</v>
      </c>
      <c r="B203" s="15">
        <f>QueryF!C169</f>
        <v>34.300851651811563</v>
      </c>
      <c r="C203" s="15">
        <f>QueryF!D169</f>
        <v>49.647797598349321</v>
      </c>
      <c r="D203" s="15">
        <f>QueryF!E169</f>
        <v>24.43978631580503</v>
      </c>
      <c r="E203" s="15">
        <f>QueryF!F169</f>
        <v>26.514486091823859</v>
      </c>
      <c r="F203" s="15">
        <f>QueryF!G169</f>
        <v>15.325109399181962</v>
      </c>
      <c r="G203" s="20">
        <f>QueryF!H169</f>
        <v>5430</v>
      </c>
      <c r="H203" s="21">
        <f>QueryF!I169</f>
        <v>1.1509999999999999E-2</v>
      </c>
      <c r="I203" s="263">
        <f>QueryF!J169</f>
        <v>64.11</v>
      </c>
      <c r="J203" s="23">
        <f>IFERROR(QueryF!K169,"..    ")</f>
        <v>23.904397752584561</v>
      </c>
    </row>
    <row r="204" spans="1:12" ht="12" customHeight="1">
      <c r="A204" s="4" t="str">
        <f>QueryF!B170</f>
        <v>Vanuatu</v>
      </c>
      <c r="B204" s="15">
        <f>QueryF!C170</f>
        <v>100.41448388545787</v>
      </c>
      <c r="C204" s="15">
        <f>QueryF!D170</f>
        <v>186.5565089923675</v>
      </c>
      <c r="D204" s="15">
        <f>QueryF!E170</f>
        <v>129.05915050032274</v>
      </c>
      <c r="E204" s="15">
        <f>QueryF!F170</f>
        <v>132.23023167816973</v>
      </c>
      <c r="F204" s="15">
        <f>QueryF!G170</f>
        <v>98.104522023493615</v>
      </c>
      <c r="G204" s="20">
        <f>QueryF!H170</f>
        <v>2970</v>
      </c>
      <c r="H204" s="21">
        <f>QueryF!I170</f>
        <v>0.29268</v>
      </c>
      <c r="I204" s="263">
        <f>QueryF!J170</f>
        <v>875.41</v>
      </c>
      <c r="J204" s="23">
        <f>IFERROR(QueryF!K170,"..    ")</f>
        <v>11.206694237385181</v>
      </c>
    </row>
    <row r="205" spans="1:12" ht="12" customHeight="1">
      <c r="A205" s="4" t="str">
        <f>QueryF!B171</f>
        <v>Wallis-et-Futuna</v>
      </c>
      <c r="B205" s="15">
        <f>QueryF!C171</f>
        <v>99.52259661669099</v>
      </c>
      <c r="C205" s="15">
        <f>QueryF!D171</f>
        <v>106.14415409036592</v>
      </c>
      <c r="D205" s="15">
        <f>QueryF!E171</f>
        <v>84.848457102242151</v>
      </c>
      <c r="E205" s="15">
        <f>QueryF!F171</f>
        <v>89.515729528089892</v>
      </c>
      <c r="F205" s="15">
        <f>QueryF!G171</f>
        <v>14.944309813407619</v>
      </c>
      <c r="G205" s="20">
        <f>QueryF!H171</f>
        <v>0</v>
      </c>
      <c r="H205" s="21">
        <f>QueryF!I171</f>
        <v>1.576E-2</v>
      </c>
      <c r="I205" s="263">
        <f>QueryF!J171</f>
        <v>0</v>
      </c>
      <c r="J205" s="23" t="str">
        <f>IFERROR(QueryF!K171,"..    ")</f>
        <v xml:space="preserve">..    </v>
      </c>
    </row>
    <row r="206" spans="1:12" ht="12" customHeight="1">
      <c r="A206" s="4" t="str">
        <f>QueryF!B172</f>
        <v>Océanie, régional</v>
      </c>
      <c r="B206" s="15">
        <f>QueryF!C172</f>
        <v>244.8559572630349</v>
      </c>
      <c r="C206" s="15">
        <f>QueryF!D172</f>
        <v>228.04232035833411</v>
      </c>
      <c r="D206" s="15">
        <f>QueryF!E172</f>
        <v>239.28875517865083</v>
      </c>
      <c r="E206" s="15">
        <f>QueryF!F172</f>
        <v>328.96597594196959</v>
      </c>
      <c r="F206" s="15">
        <f>QueryF!G172</f>
        <v>199.10991511272482</v>
      </c>
      <c r="G206" s="114">
        <f>QueryF!H172</f>
        <v>0</v>
      </c>
      <c r="H206" s="92">
        <f>QueryF!I172</f>
        <v>0</v>
      </c>
      <c r="I206" s="92">
        <f>QueryF!J172</f>
        <v>0</v>
      </c>
      <c r="J206" s="92" t="str">
        <f>IFERROR(QueryF!K172,"-     ")</f>
        <v xml:space="preserve">-     </v>
      </c>
    </row>
    <row r="207" spans="1:12" ht="12" customHeight="1">
      <c r="A207" s="1" t="s">
        <v>308</v>
      </c>
      <c r="B207" s="29">
        <f>QueryF!C173</f>
        <v>1889.8786355569448</v>
      </c>
      <c r="C207" s="29">
        <f>QueryF!D173</f>
        <v>1918.9146484845148</v>
      </c>
      <c r="D207" s="29">
        <f>QueryF!E173</f>
        <v>1683.2236644719537</v>
      </c>
      <c r="E207" s="29">
        <f>QueryF!F173</f>
        <v>1997.1454547228589</v>
      </c>
      <c r="F207" s="29">
        <f>QueryF!G173</f>
        <v>1650.0412877502858</v>
      </c>
      <c r="G207" s="171">
        <f>QueryF!H173</f>
        <v>66890</v>
      </c>
      <c r="H207" s="110">
        <f>QueryF!I173</f>
        <v>11.091399999999998</v>
      </c>
      <c r="I207" s="172">
        <f>QueryF!J173</f>
        <v>32759.27</v>
      </c>
      <c r="J207" s="166">
        <f>IFERROR(QueryF!K173,"..    ")</f>
        <v>5.0368683055217218</v>
      </c>
      <c r="L207" s="182"/>
    </row>
    <row r="208" spans="1:12" ht="12" customHeight="1">
      <c r="A208" s="1"/>
      <c r="B208" s="15"/>
      <c r="C208" s="15"/>
      <c r="D208" s="15"/>
      <c r="E208" s="15"/>
      <c r="F208" s="15"/>
      <c r="G208" s="20"/>
      <c r="H208" s="21"/>
      <c r="J208" s="27"/>
    </row>
    <row r="209" spans="1:12" ht="12" customHeight="1">
      <c r="A209" s="4" t="s">
        <v>275</v>
      </c>
      <c r="B209" s="92">
        <f>QueryF!C178</f>
        <v>33420.211151999138</v>
      </c>
      <c r="C209" s="92">
        <f>QueryF!D178</f>
        <v>37263.215977412103</v>
      </c>
      <c r="D209" s="92">
        <f>QueryF!E178</f>
        <v>43264.585242933201</v>
      </c>
      <c r="E209" s="92">
        <f>QueryF!F178</f>
        <v>42710.023903598769</v>
      </c>
      <c r="F209" s="92">
        <f>QueryF!G178</f>
        <v>22505.264682132845</v>
      </c>
      <c r="G209" s="114">
        <f>QueryF!H178</f>
        <v>0</v>
      </c>
      <c r="H209" s="92">
        <f>QueryF!I178</f>
        <v>0</v>
      </c>
      <c r="I209" s="92">
        <f>QueryF!J178</f>
        <v>0</v>
      </c>
      <c r="J209" s="92">
        <v>0</v>
      </c>
    </row>
    <row r="210" spans="1:12" ht="12" customHeight="1">
      <c r="A210" s="1" t="s">
        <v>309</v>
      </c>
      <c r="B210" s="29">
        <f>QueryF!C180</f>
        <v>161729.78683295485</v>
      </c>
      <c r="C210" s="29">
        <f>QueryF!D180</f>
        <v>146741.47556110288</v>
      </c>
      <c r="D210" s="29">
        <f>QueryF!E180</f>
        <v>158807.91389134253</v>
      </c>
      <c r="E210" s="29">
        <f>QueryF!F180</f>
        <v>165009.61823619151</v>
      </c>
      <c r="F210" s="29">
        <f>QueryF!G180</f>
        <v>104147.43931155381</v>
      </c>
      <c r="G210" s="171">
        <f>QueryF!H180</f>
        <v>534580</v>
      </c>
      <c r="H210" s="110">
        <f>QueryF!I180</f>
        <v>6213.8057900000013</v>
      </c>
      <c r="I210" s="172">
        <f>QueryF!J180</f>
        <v>28268043.949999992</v>
      </c>
      <c r="J210" s="166">
        <f>QueryF!K180</f>
        <v>0.36842817810729289</v>
      </c>
      <c r="L210" s="182"/>
    </row>
    <row r="211" spans="1:12" s="13" customFormat="1" ht="13">
      <c r="A211" s="4"/>
      <c r="B211" s="15"/>
      <c r="C211" s="15"/>
      <c r="D211" s="15"/>
      <c r="E211" s="15"/>
      <c r="F211" s="34"/>
      <c r="G211" s="35"/>
      <c r="H211" s="21"/>
      <c r="I211" s="3"/>
      <c r="J211" s="27"/>
      <c r="K211" s="4"/>
    </row>
    <row r="212" spans="1:12" ht="15">
      <c r="A212" s="186" t="s">
        <v>486</v>
      </c>
      <c r="B212" s="15"/>
      <c r="C212" s="15"/>
      <c r="D212" s="15"/>
      <c r="E212" s="15"/>
      <c r="F212" s="15"/>
      <c r="G212" s="20"/>
      <c r="H212" s="21"/>
      <c r="J212" s="27"/>
    </row>
    <row r="213" spans="1:12" s="13" customFormat="1" ht="13">
      <c r="A213" s="4" t="str">
        <f>QueryF!B197</f>
        <v>PMA</v>
      </c>
      <c r="B213" s="15">
        <f>QueryF!C197</f>
        <v>43948.583223578527</v>
      </c>
      <c r="C213" s="15">
        <f>QueryF!D197</f>
        <v>43434.264347361212</v>
      </c>
      <c r="D213" s="15">
        <f>QueryF!E197</f>
        <v>43536.969546091146</v>
      </c>
      <c r="E213" s="15">
        <f>QueryF!F197</f>
        <v>48946.52081581184</v>
      </c>
      <c r="F213" s="15">
        <f>QueryF!G197</f>
        <v>53784.651193312493</v>
      </c>
      <c r="G213" s="176">
        <f>QueryF!H197</f>
        <v>57480</v>
      </c>
      <c r="H213" s="194">
        <f>QueryF!I197</f>
        <v>1006.20982</v>
      </c>
      <c r="I213" s="180">
        <f>QueryF!J197</f>
        <v>1039909.1099999999</v>
      </c>
      <c r="J213" s="178">
        <f>QueryF!K197</f>
        <v>5.1720530838808116</v>
      </c>
      <c r="K213" s="4"/>
      <c r="L213" s="182"/>
    </row>
    <row r="214" spans="1:12">
      <c r="A214" s="4" t="str">
        <f>QueryF!B198</f>
        <v>Autres PFR</v>
      </c>
      <c r="B214" s="15">
        <f>QueryF!C198</f>
        <v>914.10902506117316</v>
      </c>
      <c r="C214" s="15">
        <f>QueryF!D198</f>
        <v>919.71490409363355</v>
      </c>
      <c r="D214" s="15">
        <f>QueryF!E198</f>
        <v>773.90216643264148</v>
      </c>
      <c r="E214" s="15">
        <f>QueryF!F198</f>
        <v>858.95100157285879</v>
      </c>
      <c r="F214" s="15">
        <f>QueryF!G198</f>
        <v>914.94229713067898</v>
      </c>
      <c r="G214" s="176">
        <f>QueryF!H198</f>
        <v>1790</v>
      </c>
      <c r="H214" s="21">
        <f>QueryF!I198</f>
        <v>39.988839999999996</v>
      </c>
      <c r="I214" s="180">
        <f>QueryF!J198</f>
        <v>30864.12</v>
      </c>
      <c r="J214" s="178">
        <f>QueryF!K198</f>
        <v>2.9644204893276691</v>
      </c>
      <c r="L214" s="182"/>
    </row>
    <row r="215" spans="1:12">
      <c r="A215" s="4" t="str">
        <f>QueryF!B199</f>
        <v>PRITI</v>
      </c>
      <c r="B215" s="15">
        <f>QueryF!C199</f>
        <v>43903.348168815777</v>
      </c>
      <c r="C215" s="15">
        <f>QueryF!D199</f>
        <v>40688.381870293415</v>
      </c>
      <c r="D215" s="15">
        <f>QueryF!E199</f>
        <v>43189.171393588578</v>
      </c>
      <c r="E215" s="15">
        <f>QueryF!F199</f>
        <v>44884.24181287871</v>
      </c>
      <c r="F215" s="15">
        <f>QueryF!G199</f>
        <v>42036.865362374214</v>
      </c>
      <c r="G215" s="176">
        <f>QueryF!H199</f>
        <v>100880</v>
      </c>
      <c r="H215" s="21">
        <f>QueryF!I199</f>
        <v>2736.0857899999992</v>
      </c>
      <c r="I215" s="180">
        <f>QueryF!J199</f>
        <v>6292270.6800000016</v>
      </c>
      <c r="J215" s="178">
        <f>QueryF!K199</f>
        <v>0.66807147213149143</v>
      </c>
      <c r="L215" s="182"/>
    </row>
    <row r="216" spans="1:12">
      <c r="A216" s="4" t="str">
        <f>QueryF!B200</f>
        <v>PRITS</v>
      </c>
      <c r="B216" s="15">
        <f>QueryF!C200</f>
        <v>14121.966430436141</v>
      </c>
      <c r="C216" s="15">
        <f>QueryF!D200</f>
        <v>13337.923808198329</v>
      </c>
      <c r="D216" s="15">
        <f>QueryF!E200</f>
        <v>17142.122486528839</v>
      </c>
      <c r="E216" s="15">
        <f>QueryF!F200</f>
        <v>15569.966232837432</v>
      </c>
      <c r="F216" s="15">
        <f>QueryF!G200</f>
        <v>14258.895699719647</v>
      </c>
      <c r="G216" s="176">
        <f>QueryF!H200</f>
        <v>374430</v>
      </c>
      <c r="H216" s="21">
        <f>QueryF!I200</f>
        <v>2431.5213399999998</v>
      </c>
      <c r="I216" s="180">
        <f>QueryF!J200</f>
        <v>20905000.039999999</v>
      </c>
      <c r="J216" s="178">
        <f>QueryF!K200</f>
        <v>6.8208063489291662E-2</v>
      </c>
      <c r="L216" s="182"/>
    </row>
    <row r="217" spans="1:12" ht="13">
      <c r="A217" s="4" t="s">
        <v>281</v>
      </c>
      <c r="B217" s="15">
        <f>QueryF!C201</f>
        <v>58492.624394981598</v>
      </c>
      <c r="C217" s="15">
        <f>QueryF!D201</f>
        <v>48276.902494853959</v>
      </c>
      <c r="D217" s="15">
        <f>QueryF!E201</f>
        <v>53963.290842945375</v>
      </c>
      <c r="E217" s="15">
        <f>QueryF!F201</f>
        <v>54622.174794728344</v>
      </c>
      <c r="F217" s="15">
        <f>QueryF!G201</f>
        <v>55227.732959952074</v>
      </c>
      <c r="G217" s="114">
        <v>0</v>
      </c>
      <c r="H217" s="15">
        <f>QueryF!I201</f>
        <v>0</v>
      </c>
      <c r="I217" s="15">
        <f>QueryF!J201</f>
        <v>0</v>
      </c>
      <c r="J217" s="108">
        <v>0</v>
      </c>
    </row>
    <row r="218" spans="1:12" ht="13">
      <c r="A218" s="4" t="str">
        <f>QueryF!B202</f>
        <v>PDPA</v>
      </c>
      <c r="B218" s="15">
        <f>QueryF!C202</f>
        <v>349.15559008150569</v>
      </c>
      <c r="C218" s="15">
        <f>QueryF!D202</f>
        <v>84.288136302501002</v>
      </c>
      <c r="D218" s="15">
        <f>QueryF!E202</f>
        <v>202.45745575589768</v>
      </c>
      <c r="E218" s="15">
        <f>QueryF!F202</f>
        <v>127.76357836228446</v>
      </c>
      <c r="F218" s="15">
        <f>QueryF!G202</f>
        <v>0</v>
      </c>
      <c r="G218" s="114">
        <v>0</v>
      </c>
      <c r="H218" s="15">
        <f>QueryF!I202</f>
        <v>0</v>
      </c>
      <c r="I218" s="15">
        <f>QueryF!J202</f>
        <v>0</v>
      </c>
      <c r="J218" s="108">
        <v>0</v>
      </c>
    </row>
    <row r="219" spans="1:12">
      <c r="G219" s="38"/>
      <c r="H219" s="21"/>
      <c r="I219" s="36"/>
      <c r="J219" s="37"/>
    </row>
    <row r="220" spans="1:12" ht="13">
      <c r="A220" s="70" t="s">
        <v>314</v>
      </c>
      <c r="B220" s="40"/>
      <c r="C220" s="40"/>
      <c r="D220" s="40"/>
      <c r="E220" s="40"/>
      <c r="F220" s="40"/>
      <c r="G220" s="41"/>
      <c r="H220" s="42"/>
      <c r="I220" s="43"/>
      <c r="J220" s="43"/>
    </row>
    <row r="221" spans="1:12" ht="13">
      <c r="A221" s="71" t="s">
        <v>310</v>
      </c>
      <c r="B221" s="40"/>
      <c r="C221" s="40"/>
      <c r="D221" s="40"/>
      <c r="E221" s="40"/>
      <c r="F221" s="40"/>
      <c r="G221" s="41"/>
      <c r="H221" s="42"/>
      <c r="I221" s="43"/>
      <c r="J221" s="43"/>
    </row>
    <row r="222" spans="1:12" s="44" customFormat="1" ht="13">
      <c r="A222" s="237" t="s">
        <v>499</v>
      </c>
      <c r="B222" s="45"/>
      <c r="C222" s="45"/>
      <c r="D222" s="45"/>
      <c r="E222" s="45"/>
      <c r="F222" s="45"/>
      <c r="G222" s="41"/>
      <c r="H222" s="42"/>
      <c r="I222" s="46"/>
      <c r="J222" s="47"/>
      <c r="K222" s="4"/>
    </row>
    <row r="223" spans="1:12" s="123" customFormat="1" ht="13">
      <c r="A223" s="237" t="s">
        <v>513</v>
      </c>
      <c r="B223" s="119"/>
      <c r="C223" s="119"/>
      <c r="D223" s="119"/>
      <c r="E223" s="119"/>
      <c r="F223" s="119"/>
      <c r="G223" s="120"/>
      <c r="H223" s="121"/>
      <c r="I223" s="122"/>
      <c r="J223" s="122"/>
      <c r="K223" s="4"/>
    </row>
    <row r="224" spans="1:12" s="44" customFormat="1" ht="13">
      <c r="A224" s="187" t="s">
        <v>311</v>
      </c>
      <c r="B224" s="45"/>
      <c r="C224" s="45"/>
      <c r="D224" s="45"/>
      <c r="E224" s="45"/>
      <c r="F224" s="45"/>
      <c r="G224" s="41"/>
      <c r="H224" s="42"/>
      <c r="I224" s="46"/>
      <c r="J224" s="47"/>
      <c r="K224" s="4"/>
    </row>
    <row r="225" spans="1:11" s="46" customFormat="1" ht="12.75" customHeight="1">
      <c r="A225" s="200" t="s">
        <v>492</v>
      </c>
      <c r="B225" s="45"/>
      <c r="C225" s="45"/>
      <c r="D225" s="45"/>
      <c r="E225" s="45"/>
      <c r="F225" s="45"/>
      <c r="G225" s="49"/>
      <c r="H225" s="42"/>
      <c r="J225" s="47"/>
      <c r="K225" s="4"/>
    </row>
    <row r="226" spans="1:11" s="46" customFormat="1" ht="12.75" customHeight="1">
      <c r="A226" s="188" t="s">
        <v>330</v>
      </c>
      <c r="B226" s="45"/>
      <c r="C226" s="45"/>
      <c r="D226" s="45"/>
      <c r="E226" s="45"/>
      <c r="F226" s="45"/>
      <c r="G226" s="49"/>
      <c r="H226" s="42"/>
      <c r="J226" s="47"/>
      <c r="K226" s="4"/>
    </row>
    <row r="227" spans="1:11" s="46" customFormat="1" ht="12.75" customHeight="1">
      <c r="A227" s="188" t="s">
        <v>507</v>
      </c>
      <c r="B227" s="45"/>
      <c r="C227" s="45"/>
      <c r="D227" s="45"/>
      <c r="E227" s="45"/>
      <c r="F227" s="45"/>
      <c r="G227" s="49"/>
      <c r="H227" s="42"/>
      <c r="J227" s="47"/>
      <c r="K227" s="4"/>
    </row>
    <row r="228" spans="1:11" s="46" customFormat="1" ht="12.75" customHeight="1">
      <c r="A228" s="72" t="s">
        <v>487</v>
      </c>
      <c r="B228" s="45"/>
      <c r="C228" s="45"/>
      <c r="D228" s="45"/>
      <c r="E228" s="45"/>
      <c r="F228" s="45"/>
      <c r="G228" s="49"/>
      <c r="H228" s="42"/>
      <c r="J228" s="47"/>
      <c r="K228" s="4"/>
    </row>
    <row r="229" spans="1:11" s="46" customFormat="1" ht="12.75" customHeight="1">
      <c r="A229" s="73" t="s">
        <v>315</v>
      </c>
      <c r="B229" s="45"/>
      <c r="C229" s="45"/>
      <c r="D229" s="45"/>
      <c r="E229" s="45"/>
      <c r="F229" s="45"/>
      <c r="G229" s="49"/>
      <c r="H229" s="42"/>
      <c r="J229" s="47"/>
      <c r="K229" s="4"/>
    </row>
    <row r="230" spans="1:11" s="46" customFormat="1" ht="12.75" customHeight="1">
      <c r="A230" s="71" t="s">
        <v>312</v>
      </c>
      <c r="B230" s="45"/>
      <c r="C230" s="45"/>
      <c r="D230" s="45"/>
      <c r="E230" s="45"/>
      <c r="F230" s="45"/>
      <c r="G230" s="49"/>
      <c r="H230" s="42"/>
      <c r="J230" s="47"/>
      <c r="K230" s="4"/>
    </row>
    <row r="231" spans="1:11" s="46" customFormat="1" ht="12.75" customHeight="1">
      <c r="A231" s="4"/>
      <c r="B231" s="2"/>
      <c r="C231" s="2"/>
      <c r="D231" s="2"/>
      <c r="E231" s="2"/>
      <c r="F231" s="2"/>
      <c r="G231" s="35"/>
      <c r="H231" s="21"/>
      <c r="I231" s="3"/>
      <c r="J231" s="3"/>
      <c r="K231" s="4"/>
    </row>
    <row r="232" spans="1:11" s="46" customFormat="1" ht="12.75" customHeight="1">
      <c r="A232" s="4"/>
      <c r="B232" s="2"/>
      <c r="C232" s="2"/>
      <c r="D232" s="2"/>
      <c r="E232" s="2"/>
      <c r="F232" s="2"/>
      <c r="G232" s="35"/>
      <c r="H232" s="21"/>
      <c r="I232" s="3"/>
      <c r="J232" s="3"/>
      <c r="K232" s="4"/>
    </row>
    <row r="233" spans="1:11">
      <c r="G233" s="35"/>
      <c r="H233" s="21"/>
    </row>
    <row r="234" spans="1:11">
      <c r="G234" s="35"/>
      <c r="H234" s="27"/>
    </row>
    <row r="235" spans="1:11">
      <c r="G235" s="35"/>
      <c r="H235" s="27"/>
    </row>
    <row r="236" spans="1:11" ht="13">
      <c r="G236" s="35"/>
      <c r="H236" s="27"/>
      <c r="K236" s="13"/>
    </row>
    <row r="237" spans="1:11">
      <c r="G237" s="35"/>
      <c r="H237" s="27"/>
    </row>
    <row r="238" spans="1:11" ht="13">
      <c r="G238" s="35"/>
      <c r="H238" s="27"/>
      <c r="K238" s="13"/>
    </row>
    <row r="239" spans="1:11">
      <c r="G239" s="35"/>
      <c r="H239" s="27"/>
    </row>
    <row r="240" spans="1:11">
      <c r="G240" s="35"/>
      <c r="H240" s="27"/>
    </row>
    <row r="241" spans="7:11">
      <c r="G241" s="35"/>
      <c r="H241" s="27"/>
    </row>
    <row r="242" spans="7:11">
      <c r="G242" s="35"/>
      <c r="H242" s="27"/>
    </row>
    <row r="243" spans="7:11">
      <c r="G243" s="35"/>
      <c r="H243" s="27"/>
    </row>
    <row r="244" spans="7:11">
      <c r="G244" s="35"/>
      <c r="H244" s="27"/>
    </row>
    <row r="245" spans="7:11">
      <c r="G245" s="35"/>
      <c r="H245" s="27"/>
    </row>
    <row r="246" spans="7:11">
      <c r="G246" s="35"/>
      <c r="H246" s="27"/>
    </row>
    <row r="247" spans="7:11" ht="13">
      <c r="G247" s="35"/>
      <c r="H247" s="27"/>
      <c r="K247" s="123"/>
    </row>
    <row r="248" spans="7:11" ht="13">
      <c r="G248" s="35"/>
      <c r="H248" s="27"/>
      <c r="K248" s="123"/>
    </row>
    <row r="249" spans="7:11" ht="13">
      <c r="G249" s="35"/>
      <c r="H249" s="27"/>
      <c r="K249" s="123"/>
    </row>
    <row r="250" spans="7:11" ht="13">
      <c r="G250" s="35"/>
      <c r="H250" s="27"/>
      <c r="K250" s="44"/>
    </row>
    <row r="251" spans="7:11" ht="13">
      <c r="G251" s="35"/>
      <c r="H251" s="27"/>
      <c r="K251" s="44"/>
    </row>
    <row r="252" spans="7:11" ht="13">
      <c r="G252" s="35"/>
      <c r="H252" s="27"/>
      <c r="K252" s="46"/>
    </row>
    <row r="253" spans="7:11" ht="13">
      <c r="G253" s="35"/>
      <c r="H253" s="27"/>
      <c r="K253" s="46"/>
    </row>
    <row r="254" spans="7:11" ht="13">
      <c r="G254" s="35"/>
      <c r="H254" s="27"/>
      <c r="K254" s="46"/>
    </row>
    <row r="255" spans="7:11" ht="13">
      <c r="G255" s="35"/>
      <c r="H255" s="27"/>
      <c r="K255" s="46"/>
    </row>
    <row r="256" spans="7:11" ht="13">
      <c r="G256" s="35"/>
      <c r="H256" s="27"/>
      <c r="K256" s="46"/>
    </row>
    <row r="257" spans="7:11" ht="13">
      <c r="G257" s="35"/>
      <c r="H257" s="27"/>
      <c r="K257" s="46"/>
    </row>
    <row r="258" spans="7:11" ht="13">
      <c r="G258" s="35"/>
      <c r="H258" s="27"/>
      <c r="K258" s="46"/>
    </row>
    <row r="259" spans="7:11" ht="13">
      <c r="G259" s="35"/>
      <c r="H259" s="27"/>
      <c r="K259" s="46"/>
    </row>
    <row r="260" spans="7:11">
      <c r="G260" s="35"/>
      <c r="H260" s="27"/>
    </row>
    <row r="261" spans="7:11">
      <c r="G261" s="35"/>
      <c r="H261" s="27"/>
    </row>
    <row r="262" spans="7:11">
      <c r="G262" s="35"/>
      <c r="H262" s="27"/>
    </row>
    <row r="263" spans="7:11">
      <c r="G263" s="35"/>
      <c r="H263" s="27"/>
    </row>
    <row r="264" spans="7:11">
      <c r="G264" s="35"/>
      <c r="H264" s="27"/>
    </row>
    <row r="265" spans="7:11">
      <c r="G265" s="35"/>
      <c r="H265" s="27"/>
    </row>
    <row r="266" spans="7:11">
      <c r="G266" s="35"/>
      <c r="H266" s="27"/>
    </row>
    <row r="267" spans="7:11">
      <c r="G267" s="35"/>
      <c r="H267" s="27"/>
    </row>
    <row r="268" spans="7:11">
      <c r="G268" s="35"/>
      <c r="H268" s="27"/>
    </row>
    <row r="269" spans="7:11">
      <c r="G269" s="35"/>
      <c r="H269" s="27"/>
    </row>
    <row r="270" spans="7:11">
      <c r="G270" s="35"/>
      <c r="H270" s="27"/>
    </row>
    <row r="271" spans="7:11">
      <c r="G271" s="35"/>
      <c r="H271" s="27"/>
    </row>
    <row r="272" spans="7:11">
      <c r="G272" s="35"/>
      <c r="H272" s="27"/>
    </row>
    <row r="273" spans="7:8">
      <c r="G273" s="35"/>
      <c r="H273" s="27"/>
    </row>
    <row r="274" spans="7:8">
      <c r="G274" s="35"/>
      <c r="H274" s="27"/>
    </row>
    <row r="275" spans="7:8">
      <c r="G275" s="35"/>
      <c r="H275" s="27"/>
    </row>
    <row r="276" spans="7:8">
      <c r="G276" s="35"/>
      <c r="H276" s="27"/>
    </row>
    <row r="277" spans="7:8">
      <c r="G277" s="35"/>
      <c r="H277" s="27"/>
    </row>
    <row r="278" spans="7:8">
      <c r="G278" s="35"/>
      <c r="H278" s="27"/>
    </row>
    <row r="279" spans="7:8">
      <c r="G279" s="35"/>
      <c r="H279" s="27"/>
    </row>
    <row r="280" spans="7:8">
      <c r="G280" s="35"/>
      <c r="H280" s="27"/>
    </row>
    <row r="281" spans="7:8">
      <c r="G281" s="35"/>
      <c r="H281" s="27"/>
    </row>
    <row r="282" spans="7:8">
      <c r="G282" s="35"/>
      <c r="H282" s="27"/>
    </row>
    <row r="283" spans="7:8">
      <c r="G283" s="35"/>
      <c r="H283" s="27"/>
    </row>
    <row r="284" spans="7:8">
      <c r="G284" s="35"/>
      <c r="H284" s="27"/>
    </row>
    <row r="285" spans="7:8">
      <c r="G285" s="35"/>
      <c r="H285" s="27"/>
    </row>
    <row r="286" spans="7:8">
      <c r="G286" s="35"/>
      <c r="H286" s="27"/>
    </row>
    <row r="287" spans="7:8">
      <c r="G287" s="35"/>
      <c r="H287" s="27"/>
    </row>
    <row r="288" spans="7:8">
      <c r="G288" s="35"/>
      <c r="H288" s="27"/>
    </row>
    <row r="289" spans="7:8">
      <c r="G289" s="35"/>
      <c r="H289" s="27"/>
    </row>
    <row r="290" spans="7:8">
      <c r="G290" s="35"/>
      <c r="H290" s="27"/>
    </row>
    <row r="291" spans="7:8">
      <c r="G291" s="35"/>
      <c r="H291" s="27"/>
    </row>
    <row r="292" spans="7:8">
      <c r="G292" s="35"/>
      <c r="H292" s="27"/>
    </row>
    <row r="293" spans="7:8">
      <c r="G293" s="35"/>
      <c r="H293" s="27"/>
    </row>
    <row r="294" spans="7:8">
      <c r="G294" s="35"/>
      <c r="H294" s="27"/>
    </row>
    <row r="295" spans="7:8">
      <c r="G295" s="35"/>
      <c r="H295" s="27"/>
    </row>
    <row r="296" spans="7:8">
      <c r="G296" s="35"/>
      <c r="H296" s="27"/>
    </row>
    <row r="297" spans="7:8">
      <c r="G297" s="35"/>
      <c r="H297" s="27"/>
    </row>
    <row r="298" spans="7:8">
      <c r="G298" s="35"/>
      <c r="H298" s="27"/>
    </row>
    <row r="299" spans="7:8">
      <c r="G299" s="35"/>
      <c r="H299" s="27"/>
    </row>
    <row r="300" spans="7:8">
      <c r="G300" s="35"/>
      <c r="H300" s="27"/>
    </row>
    <row r="301" spans="7:8">
      <c r="G301" s="35"/>
      <c r="H301" s="27"/>
    </row>
    <row r="302" spans="7:8">
      <c r="G302" s="35"/>
      <c r="H302" s="27"/>
    </row>
    <row r="303" spans="7:8">
      <c r="G303" s="35"/>
      <c r="H303" s="27"/>
    </row>
    <row r="304" spans="7:8">
      <c r="G304" s="35"/>
      <c r="H304" s="27"/>
    </row>
    <row r="305" spans="7:8">
      <c r="G305" s="35"/>
      <c r="H305" s="27"/>
    </row>
    <row r="306" spans="7:8">
      <c r="G306" s="35"/>
      <c r="H306" s="27"/>
    </row>
    <row r="307" spans="7:8">
      <c r="G307" s="35"/>
      <c r="H307" s="27"/>
    </row>
    <row r="308" spans="7:8">
      <c r="G308" s="35"/>
      <c r="H308" s="27"/>
    </row>
    <row r="309" spans="7:8">
      <c r="G309" s="35"/>
      <c r="H309" s="27"/>
    </row>
    <row r="310" spans="7:8">
      <c r="G310" s="35"/>
      <c r="H310" s="27"/>
    </row>
    <row r="311" spans="7:8">
      <c r="G311" s="35"/>
      <c r="H311" s="27"/>
    </row>
    <row r="312" spans="7:8">
      <c r="G312" s="35"/>
      <c r="H312" s="27"/>
    </row>
    <row r="313" spans="7:8">
      <c r="G313" s="35"/>
      <c r="H313" s="27"/>
    </row>
    <row r="314" spans="7:8">
      <c r="G314" s="35"/>
      <c r="H314" s="27"/>
    </row>
    <row r="315" spans="7:8">
      <c r="G315" s="35"/>
      <c r="H315" s="27"/>
    </row>
    <row r="316" spans="7:8">
      <c r="G316" s="35"/>
      <c r="H316" s="27"/>
    </row>
    <row r="317" spans="7:8">
      <c r="G317" s="35"/>
      <c r="H317" s="27"/>
    </row>
    <row r="318" spans="7:8">
      <c r="G318" s="35"/>
      <c r="H318" s="27"/>
    </row>
    <row r="319" spans="7:8">
      <c r="G319" s="35"/>
      <c r="H319" s="27"/>
    </row>
    <row r="320" spans="7:8">
      <c r="G320" s="35"/>
      <c r="H320" s="27"/>
    </row>
    <row r="321" spans="7:8">
      <c r="G321" s="35"/>
      <c r="H321" s="27"/>
    </row>
    <row r="322" spans="7:8">
      <c r="G322" s="35"/>
      <c r="H322" s="27"/>
    </row>
    <row r="323" spans="7:8">
      <c r="G323" s="35"/>
      <c r="H323" s="27"/>
    </row>
    <row r="324" spans="7:8">
      <c r="G324" s="35"/>
      <c r="H324" s="27"/>
    </row>
    <row r="325" spans="7:8">
      <c r="G325" s="35"/>
      <c r="H325" s="27"/>
    </row>
    <row r="326" spans="7:8">
      <c r="G326" s="35"/>
      <c r="H326" s="27"/>
    </row>
    <row r="327" spans="7:8">
      <c r="G327" s="35"/>
      <c r="H327" s="27"/>
    </row>
    <row r="328" spans="7:8">
      <c r="G328" s="35"/>
      <c r="H328" s="27"/>
    </row>
    <row r="329" spans="7:8">
      <c r="G329" s="35"/>
      <c r="H329" s="27"/>
    </row>
    <row r="330" spans="7:8">
      <c r="G330" s="35"/>
      <c r="H330" s="27"/>
    </row>
    <row r="331" spans="7:8">
      <c r="G331" s="35"/>
      <c r="H331" s="27"/>
    </row>
    <row r="332" spans="7:8">
      <c r="G332" s="35"/>
      <c r="H332" s="27"/>
    </row>
    <row r="333" spans="7:8">
      <c r="G333" s="35"/>
      <c r="H333" s="27"/>
    </row>
    <row r="334" spans="7:8">
      <c r="G334" s="35"/>
      <c r="H334" s="27"/>
    </row>
    <row r="335" spans="7:8">
      <c r="G335" s="35"/>
      <c r="H335" s="27"/>
    </row>
    <row r="336" spans="7:8">
      <c r="G336" s="35"/>
      <c r="H336" s="27"/>
    </row>
    <row r="337" spans="7:8">
      <c r="G337" s="35"/>
      <c r="H337" s="27"/>
    </row>
    <row r="338" spans="7:8">
      <c r="G338" s="35"/>
      <c r="H338" s="27"/>
    </row>
    <row r="339" spans="7:8">
      <c r="G339" s="35"/>
      <c r="H339" s="27"/>
    </row>
    <row r="340" spans="7:8">
      <c r="G340" s="35"/>
      <c r="H340" s="27"/>
    </row>
    <row r="341" spans="7:8">
      <c r="G341" s="35"/>
      <c r="H341" s="27"/>
    </row>
    <row r="342" spans="7:8">
      <c r="G342" s="35"/>
      <c r="H342" s="27"/>
    </row>
    <row r="343" spans="7:8">
      <c r="G343" s="35"/>
      <c r="H343" s="27"/>
    </row>
    <row r="344" spans="7:8">
      <c r="G344" s="35"/>
      <c r="H344" s="27"/>
    </row>
    <row r="345" spans="7:8">
      <c r="G345" s="35"/>
      <c r="H345" s="27"/>
    </row>
    <row r="346" spans="7:8">
      <c r="G346" s="35"/>
      <c r="H346" s="27"/>
    </row>
    <row r="347" spans="7:8">
      <c r="G347" s="35"/>
      <c r="H347" s="27"/>
    </row>
    <row r="348" spans="7:8">
      <c r="G348" s="35"/>
      <c r="H348" s="27"/>
    </row>
    <row r="349" spans="7:8">
      <c r="G349" s="35"/>
      <c r="H349" s="27"/>
    </row>
    <row r="350" spans="7:8">
      <c r="G350" s="35"/>
      <c r="H350" s="27"/>
    </row>
    <row r="351" spans="7:8">
      <c r="G351" s="35"/>
      <c r="H351" s="27"/>
    </row>
    <row r="352" spans="7:8">
      <c r="G352" s="35"/>
      <c r="H352" s="27"/>
    </row>
    <row r="353" spans="7:8">
      <c r="G353" s="35"/>
      <c r="H353" s="27"/>
    </row>
    <row r="354" spans="7:8">
      <c r="G354" s="35"/>
      <c r="H354" s="27"/>
    </row>
    <row r="355" spans="7:8">
      <c r="G355" s="35"/>
      <c r="H355" s="27"/>
    </row>
    <row r="356" spans="7:8">
      <c r="G356" s="35"/>
      <c r="H356" s="27"/>
    </row>
    <row r="357" spans="7:8">
      <c r="G357" s="35"/>
      <c r="H357" s="27"/>
    </row>
    <row r="358" spans="7:8">
      <c r="G358" s="35"/>
      <c r="H358" s="27"/>
    </row>
    <row r="359" spans="7:8">
      <c r="G359" s="35"/>
      <c r="H359" s="27"/>
    </row>
    <row r="360" spans="7:8">
      <c r="G360" s="35"/>
      <c r="H360" s="27"/>
    </row>
    <row r="361" spans="7:8">
      <c r="G361" s="35"/>
      <c r="H361" s="27"/>
    </row>
    <row r="362" spans="7:8">
      <c r="G362" s="35"/>
      <c r="H362" s="27"/>
    </row>
    <row r="363" spans="7:8">
      <c r="G363" s="35"/>
      <c r="H363" s="27"/>
    </row>
    <row r="364" spans="7:8">
      <c r="G364" s="35"/>
      <c r="H364" s="27"/>
    </row>
    <row r="365" spans="7:8">
      <c r="G365" s="35"/>
      <c r="H365" s="27"/>
    </row>
    <row r="366" spans="7:8">
      <c r="G366" s="35"/>
      <c r="H366" s="27"/>
    </row>
    <row r="367" spans="7:8">
      <c r="G367" s="35"/>
      <c r="H367" s="27"/>
    </row>
    <row r="368" spans="7:8">
      <c r="G368" s="35"/>
      <c r="H368" s="27"/>
    </row>
    <row r="369" spans="7:8">
      <c r="G369" s="35"/>
      <c r="H369" s="27"/>
    </row>
    <row r="370" spans="7:8">
      <c r="G370" s="35"/>
      <c r="H370" s="27"/>
    </row>
    <row r="371" spans="7:8">
      <c r="G371" s="35"/>
      <c r="H371" s="27"/>
    </row>
    <row r="372" spans="7:8">
      <c r="G372" s="35"/>
      <c r="H372" s="27"/>
    </row>
    <row r="373" spans="7:8">
      <c r="G373" s="35"/>
      <c r="H373" s="27"/>
    </row>
    <row r="374" spans="7:8">
      <c r="G374" s="35"/>
      <c r="H374" s="27"/>
    </row>
    <row r="375" spans="7:8">
      <c r="G375" s="35"/>
      <c r="H375" s="27"/>
    </row>
    <row r="376" spans="7:8">
      <c r="G376" s="35"/>
      <c r="H376" s="27"/>
    </row>
    <row r="377" spans="7:8">
      <c r="G377" s="35"/>
      <c r="H377" s="27"/>
    </row>
    <row r="378" spans="7:8">
      <c r="G378" s="35"/>
      <c r="H378" s="27"/>
    </row>
    <row r="379" spans="7:8">
      <c r="G379" s="35"/>
      <c r="H379" s="27"/>
    </row>
    <row r="380" spans="7:8">
      <c r="G380" s="35"/>
      <c r="H380" s="27"/>
    </row>
    <row r="381" spans="7:8">
      <c r="G381" s="35"/>
      <c r="H381" s="27"/>
    </row>
    <row r="382" spans="7:8">
      <c r="G382" s="35"/>
      <c r="H382" s="27"/>
    </row>
    <row r="383" spans="7:8">
      <c r="G383" s="35"/>
      <c r="H383" s="27"/>
    </row>
    <row r="384" spans="7:8">
      <c r="G384" s="35"/>
      <c r="H384" s="27"/>
    </row>
    <row r="385" spans="7:8">
      <c r="G385" s="35"/>
      <c r="H385" s="27"/>
    </row>
    <row r="386" spans="7:8">
      <c r="G386" s="35"/>
      <c r="H386" s="27"/>
    </row>
    <row r="387" spans="7:8">
      <c r="G387" s="35"/>
      <c r="H387" s="27"/>
    </row>
    <row r="388" spans="7:8">
      <c r="G388" s="35"/>
      <c r="H388" s="27"/>
    </row>
    <row r="389" spans="7:8">
      <c r="G389" s="35"/>
      <c r="H389" s="27"/>
    </row>
    <row r="390" spans="7:8">
      <c r="G390" s="35"/>
      <c r="H390" s="27"/>
    </row>
    <row r="391" spans="7:8">
      <c r="G391" s="35"/>
      <c r="H391" s="27"/>
    </row>
    <row r="392" spans="7:8">
      <c r="G392" s="35"/>
      <c r="H392" s="27"/>
    </row>
    <row r="393" spans="7:8">
      <c r="G393" s="35"/>
      <c r="H393" s="27"/>
    </row>
    <row r="394" spans="7:8">
      <c r="G394" s="35"/>
      <c r="H394" s="27"/>
    </row>
    <row r="395" spans="7:8">
      <c r="G395" s="35"/>
      <c r="H395" s="27"/>
    </row>
    <row r="396" spans="7:8">
      <c r="G396" s="35"/>
      <c r="H396" s="27"/>
    </row>
    <row r="397" spans="7:8">
      <c r="G397" s="35"/>
      <c r="H397" s="27"/>
    </row>
    <row r="398" spans="7:8">
      <c r="G398" s="35"/>
      <c r="H398" s="27"/>
    </row>
    <row r="399" spans="7:8">
      <c r="G399" s="35"/>
      <c r="H399" s="27"/>
    </row>
    <row r="400" spans="7:8">
      <c r="G400" s="35"/>
      <c r="H400" s="27"/>
    </row>
    <row r="401" spans="7:8">
      <c r="G401" s="35"/>
      <c r="H401" s="27"/>
    </row>
    <row r="402" spans="7:8">
      <c r="G402" s="35"/>
      <c r="H402" s="27"/>
    </row>
    <row r="403" spans="7:8">
      <c r="G403" s="35"/>
      <c r="H403" s="27"/>
    </row>
    <row r="404" spans="7:8">
      <c r="G404" s="35"/>
      <c r="H404" s="27"/>
    </row>
    <row r="405" spans="7:8">
      <c r="G405" s="35"/>
      <c r="H405" s="27"/>
    </row>
    <row r="406" spans="7:8">
      <c r="G406" s="35"/>
      <c r="H406" s="27"/>
    </row>
    <row r="407" spans="7:8">
      <c r="G407" s="35"/>
      <c r="H407" s="27"/>
    </row>
    <row r="408" spans="7:8">
      <c r="G408" s="35"/>
      <c r="H408" s="27"/>
    </row>
    <row r="409" spans="7:8">
      <c r="G409" s="35"/>
      <c r="H409" s="27"/>
    </row>
    <row r="410" spans="7:8">
      <c r="G410" s="35"/>
      <c r="H410" s="27"/>
    </row>
    <row r="411" spans="7:8">
      <c r="G411" s="35"/>
      <c r="H411" s="27"/>
    </row>
    <row r="412" spans="7:8">
      <c r="G412" s="35"/>
      <c r="H412" s="27"/>
    </row>
    <row r="413" spans="7:8">
      <c r="G413" s="35"/>
      <c r="H413" s="27"/>
    </row>
    <row r="414" spans="7:8">
      <c r="G414" s="35"/>
      <c r="H414" s="27"/>
    </row>
    <row r="415" spans="7:8">
      <c r="G415" s="35"/>
      <c r="H415" s="27"/>
    </row>
    <row r="416" spans="7:8">
      <c r="G416" s="35"/>
      <c r="H416" s="27"/>
    </row>
    <row r="417" spans="7:8">
      <c r="G417" s="35"/>
      <c r="H417" s="27"/>
    </row>
    <row r="418" spans="7:8">
      <c r="G418" s="35"/>
      <c r="H418" s="27"/>
    </row>
    <row r="419" spans="7:8">
      <c r="G419" s="35"/>
      <c r="H419" s="27"/>
    </row>
    <row r="420" spans="7:8">
      <c r="G420" s="35"/>
      <c r="H420" s="27"/>
    </row>
    <row r="421" spans="7:8">
      <c r="G421" s="35"/>
      <c r="H421" s="27"/>
    </row>
    <row r="422" spans="7:8">
      <c r="G422" s="35"/>
      <c r="H422" s="27"/>
    </row>
    <row r="423" spans="7:8">
      <c r="G423" s="35"/>
      <c r="H423" s="27"/>
    </row>
    <row r="424" spans="7:8">
      <c r="G424" s="35"/>
      <c r="H424" s="27"/>
    </row>
    <row r="425" spans="7:8">
      <c r="G425" s="35"/>
      <c r="H425" s="27"/>
    </row>
    <row r="426" spans="7:8">
      <c r="G426" s="35"/>
      <c r="H426" s="27"/>
    </row>
    <row r="427" spans="7:8">
      <c r="G427" s="35"/>
      <c r="H427" s="27"/>
    </row>
    <row r="428" spans="7:8">
      <c r="G428" s="35"/>
      <c r="H428" s="27"/>
    </row>
    <row r="429" spans="7:8">
      <c r="G429" s="35"/>
      <c r="H429" s="27"/>
    </row>
    <row r="430" spans="7:8">
      <c r="G430" s="35"/>
      <c r="H430" s="27"/>
    </row>
    <row r="431" spans="7:8">
      <c r="G431" s="35"/>
      <c r="H431" s="27"/>
    </row>
    <row r="432" spans="7:8">
      <c r="G432" s="35"/>
      <c r="H432" s="27"/>
    </row>
    <row r="433" spans="7:8">
      <c r="G433" s="35"/>
      <c r="H433" s="27"/>
    </row>
    <row r="434" spans="7:8">
      <c r="G434" s="35"/>
      <c r="H434" s="27"/>
    </row>
    <row r="435" spans="7:8">
      <c r="G435" s="35"/>
      <c r="H435" s="27"/>
    </row>
    <row r="436" spans="7:8">
      <c r="G436" s="35"/>
      <c r="H436" s="27"/>
    </row>
    <row r="437" spans="7:8">
      <c r="G437" s="35"/>
      <c r="H437" s="27"/>
    </row>
    <row r="438" spans="7:8">
      <c r="G438" s="35"/>
      <c r="H438" s="27"/>
    </row>
    <row r="439" spans="7:8">
      <c r="G439" s="35"/>
      <c r="H439" s="27"/>
    </row>
    <row r="440" spans="7:8">
      <c r="G440" s="35"/>
      <c r="H440" s="27"/>
    </row>
    <row r="441" spans="7:8">
      <c r="G441" s="35"/>
      <c r="H441" s="27"/>
    </row>
    <row r="442" spans="7:8">
      <c r="G442" s="35"/>
      <c r="H442" s="27"/>
    </row>
    <row r="443" spans="7:8">
      <c r="G443" s="35"/>
      <c r="H443" s="27"/>
    </row>
    <row r="444" spans="7:8">
      <c r="G444" s="35"/>
      <c r="H444" s="27"/>
    </row>
    <row r="445" spans="7:8">
      <c r="G445" s="35"/>
      <c r="H445" s="27"/>
    </row>
    <row r="446" spans="7:8">
      <c r="G446" s="35"/>
      <c r="H446" s="27"/>
    </row>
    <row r="447" spans="7:8">
      <c r="G447" s="35"/>
      <c r="H447" s="27"/>
    </row>
    <row r="448" spans="7:8">
      <c r="G448" s="35"/>
      <c r="H448" s="27"/>
    </row>
    <row r="449" spans="7:8">
      <c r="G449" s="35"/>
      <c r="H449" s="27"/>
    </row>
    <row r="450" spans="7:8">
      <c r="G450" s="35"/>
      <c r="H450" s="27"/>
    </row>
    <row r="451" spans="7:8">
      <c r="G451" s="35"/>
      <c r="H451" s="27"/>
    </row>
    <row r="452" spans="7:8">
      <c r="G452" s="35"/>
      <c r="H452" s="27"/>
    </row>
    <row r="453" spans="7:8">
      <c r="G453" s="35"/>
      <c r="H453" s="27"/>
    </row>
    <row r="454" spans="7:8">
      <c r="G454" s="35"/>
      <c r="H454" s="27"/>
    </row>
    <row r="455" spans="7:8">
      <c r="G455" s="35"/>
      <c r="H455" s="27"/>
    </row>
    <row r="456" spans="7:8">
      <c r="G456" s="35"/>
      <c r="H456" s="27"/>
    </row>
    <row r="457" spans="7:8">
      <c r="G457" s="35"/>
      <c r="H457" s="27"/>
    </row>
    <row r="458" spans="7:8">
      <c r="G458" s="35"/>
      <c r="H458" s="27"/>
    </row>
    <row r="459" spans="7:8">
      <c r="G459" s="35"/>
      <c r="H459" s="27"/>
    </row>
    <row r="460" spans="7:8">
      <c r="G460" s="35"/>
      <c r="H460" s="27"/>
    </row>
    <row r="461" spans="7:8">
      <c r="G461" s="35"/>
      <c r="H461" s="27"/>
    </row>
    <row r="462" spans="7:8">
      <c r="G462" s="35"/>
      <c r="H462" s="27"/>
    </row>
    <row r="463" spans="7:8">
      <c r="G463" s="35"/>
      <c r="H463" s="27"/>
    </row>
    <row r="464" spans="7:8">
      <c r="G464" s="35"/>
      <c r="H464" s="27"/>
    </row>
    <row r="465" spans="7:8">
      <c r="G465" s="35"/>
      <c r="H465" s="27"/>
    </row>
    <row r="466" spans="7:8">
      <c r="G466" s="35"/>
      <c r="H466" s="27"/>
    </row>
    <row r="467" spans="7:8">
      <c r="G467" s="35"/>
      <c r="H467" s="27"/>
    </row>
    <row r="468" spans="7:8">
      <c r="G468" s="35"/>
      <c r="H468" s="27"/>
    </row>
    <row r="469" spans="7:8">
      <c r="G469" s="35"/>
      <c r="H469" s="27"/>
    </row>
    <row r="470" spans="7:8">
      <c r="G470" s="35"/>
      <c r="H470" s="27"/>
    </row>
    <row r="471" spans="7:8">
      <c r="G471" s="35"/>
      <c r="H471" s="27"/>
    </row>
    <row r="472" spans="7:8">
      <c r="G472" s="35"/>
      <c r="H472" s="27"/>
    </row>
    <row r="473" spans="7:8">
      <c r="G473" s="35"/>
      <c r="H473" s="27"/>
    </row>
    <row r="474" spans="7:8">
      <c r="G474" s="35"/>
      <c r="H474" s="27"/>
    </row>
    <row r="475" spans="7:8">
      <c r="G475" s="35"/>
      <c r="H475" s="27"/>
    </row>
    <row r="476" spans="7:8">
      <c r="G476" s="35"/>
      <c r="H476" s="27"/>
    </row>
    <row r="477" spans="7:8">
      <c r="G477" s="35"/>
      <c r="H477" s="27"/>
    </row>
    <row r="478" spans="7:8">
      <c r="G478" s="35"/>
      <c r="H478" s="27"/>
    </row>
    <row r="479" spans="7:8">
      <c r="G479" s="35"/>
      <c r="H479" s="27"/>
    </row>
    <row r="480" spans="7:8">
      <c r="G480" s="35"/>
      <c r="H480" s="27"/>
    </row>
    <row r="481" spans="7:8">
      <c r="G481" s="35"/>
      <c r="H481" s="27"/>
    </row>
    <row r="482" spans="7:8">
      <c r="G482" s="35"/>
      <c r="H482" s="27"/>
    </row>
    <row r="483" spans="7:8">
      <c r="G483" s="35"/>
      <c r="H483" s="27"/>
    </row>
    <row r="484" spans="7:8">
      <c r="G484" s="35"/>
      <c r="H484" s="27"/>
    </row>
    <row r="485" spans="7:8">
      <c r="G485" s="35"/>
      <c r="H485" s="27"/>
    </row>
    <row r="486" spans="7:8">
      <c r="G486" s="35"/>
      <c r="H486" s="27"/>
    </row>
    <row r="487" spans="7:8">
      <c r="G487" s="35"/>
      <c r="H487" s="27"/>
    </row>
    <row r="488" spans="7:8">
      <c r="G488" s="35"/>
      <c r="H488" s="27"/>
    </row>
    <row r="489" spans="7:8">
      <c r="G489" s="35"/>
      <c r="H489" s="27"/>
    </row>
    <row r="490" spans="7:8">
      <c r="G490" s="35"/>
      <c r="H490" s="27"/>
    </row>
    <row r="491" spans="7:8">
      <c r="G491" s="35"/>
      <c r="H491" s="27"/>
    </row>
    <row r="492" spans="7:8">
      <c r="G492" s="35"/>
      <c r="H492" s="27"/>
    </row>
    <row r="493" spans="7:8">
      <c r="G493" s="35"/>
      <c r="H493" s="27"/>
    </row>
    <row r="494" spans="7:8">
      <c r="G494" s="35"/>
      <c r="H494" s="27"/>
    </row>
    <row r="495" spans="7:8">
      <c r="G495" s="35"/>
      <c r="H495" s="27"/>
    </row>
    <row r="496" spans="7:8">
      <c r="G496" s="35"/>
      <c r="H496" s="27"/>
    </row>
    <row r="497" spans="7:8">
      <c r="G497" s="35"/>
      <c r="H497" s="27"/>
    </row>
    <row r="498" spans="7:8">
      <c r="G498" s="35"/>
      <c r="H498" s="27"/>
    </row>
    <row r="499" spans="7:8">
      <c r="G499" s="35"/>
      <c r="H499" s="27"/>
    </row>
    <row r="500" spans="7:8">
      <c r="G500" s="35"/>
      <c r="H500" s="27"/>
    </row>
    <row r="501" spans="7:8">
      <c r="G501" s="35"/>
      <c r="H501" s="27"/>
    </row>
    <row r="502" spans="7:8">
      <c r="G502" s="35"/>
      <c r="H502" s="27"/>
    </row>
    <row r="503" spans="7:8">
      <c r="G503" s="35"/>
      <c r="H503" s="27"/>
    </row>
    <row r="504" spans="7:8">
      <c r="G504" s="35"/>
      <c r="H504" s="27"/>
    </row>
    <row r="505" spans="7:8">
      <c r="G505" s="35"/>
      <c r="H505" s="27"/>
    </row>
    <row r="506" spans="7:8">
      <c r="G506" s="35"/>
      <c r="H506" s="27"/>
    </row>
    <row r="507" spans="7:8">
      <c r="G507" s="35"/>
      <c r="H507" s="27"/>
    </row>
    <row r="508" spans="7:8">
      <c r="G508" s="35"/>
      <c r="H508" s="27"/>
    </row>
    <row r="509" spans="7:8">
      <c r="G509" s="35"/>
      <c r="H509" s="27"/>
    </row>
    <row r="510" spans="7:8">
      <c r="G510" s="35"/>
      <c r="H510" s="27"/>
    </row>
    <row r="511" spans="7:8">
      <c r="G511" s="35"/>
      <c r="H511" s="27"/>
    </row>
    <row r="512" spans="7:8">
      <c r="G512" s="35"/>
      <c r="H512" s="27"/>
    </row>
    <row r="513" spans="7:8">
      <c r="G513" s="35"/>
      <c r="H513" s="27"/>
    </row>
    <row r="514" spans="7:8">
      <c r="G514" s="35"/>
      <c r="H514" s="27"/>
    </row>
    <row r="515" spans="7:8">
      <c r="G515" s="35"/>
      <c r="H515" s="27"/>
    </row>
    <row r="516" spans="7:8">
      <c r="G516" s="35"/>
      <c r="H516" s="27"/>
    </row>
    <row r="517" spans="7:8">
      <c r="G517" s="35"/>
      <c r="H517" s="27"/>
    </row>
    <row r="518" spans="7:8">
      <c r="G518" s="35"/>
      <c r="H518" s="27"/>
    </row>
    <row r="519" spans="7:8">
      <c r="G519" s="35"/>
      <c r="H519" s="27"/>
    </row>
    <row r="520" spans="7:8">
      <c r="G520" s="35"/>
      <c r="H520" s="27"/>
    </row>
    <row r="521" spans="7:8">
      <c r="G521" s="35"/>
      <c r="H521" s="27"/>
    </row>
    <row r="522" spans="7:8">
      <c r="G522" s="35"/>
      <c r="H522" s="27"/>
    </row>
    <row r="523" spans="7:8">
      <c r="G523" s="35"/>
      <c r="H523" s="27"/>
    </row>
    <row r="524" spans="7:8">
      <c r="G524" s="35"/>
      <c r="H524" s="27"/>
    </row>
    <row r="525" spans="7:8">
      <c r="G525" s="35"/>
      <c r="H525" s="27"/>
    </row>
    <row r="526" spans="7:8">
      <c r="G526" s="35"/>
      <c r="H526" s="27"/>
    </row>
    <row r="527" spans="7:8">
      <c r="G527" s="35"/>
      <c r="H527" s="27"/>
    </row>
    <row r="528" spans="7:8">
      <c r="G528" s="35"/>
      <c r="H528" s="27"/>
    </row>
    <row r="529" spans="7:8">
      <c r="G529" s="35"/>
      <c r="H529" s="27"/>
    </row>
    <row r="530" spans="7:8">
      <c r="G530" s="35"/>
      <c r="H530" s="27"/>
    </row>
    <row r="531" spans="7:8">
      <c r="G531" s="35"/>
      <c r="H531" s="27"/>
    </row>
    <row r="532" spans="7:8">
      <c r="G532" s="35"/>
      <c r="H532" s="27"/>
    </row>
    <row r="533" spans="7:8">
      <c r="G533" s="35"/>
      <c r="H533" s="27"/>
    </row>
    <row r="534" spans="7:8">
      <c r="G534" s="35"/>
      <c r="H534" s="27"/>
    </row>
    <row r="535" spans="7:8">
      <c r="G535" s="35"/>
      <c r="H535" s="27"/>
    </row>
    <row r="536" spans="7:8">
      <c r="G536" s="35"/>
      <c r="H536" s="27"/>
    </row>
    <row r="537" spans="7:8">
      <c r="G537" s="35"/>
      <c r="H537" s="27"/>
    </row>
    <row r="538" spans="7:8">
      <c r="G538" s="35"/>
      <c r="H538" s="27"/>
    </row>
    <row r="539" spans="7:8">
      <c r="G539" s="35"/>
      <c r="H539" s="27"/>
    </row>
    <row r="540" spans="7:8">
      <c r="G540" s="35"/>
      <c r="H540" s="27"/>
    </row>
    <row r="541" spans="7:8">
      <c r="G541" s="35"/>
      <c r="H541" s="27"/>
    </row>
    <row r="542" spans="7:8">
      <c r="G542" s="35"/>
      <c r="H542" s="27"/>
    </row>
    <row r="543" spans="7:8">
      <c r="G543" s="35"/>
      <c r="H543" s="27"/>
    </row>
    <row r="544" spans="7:8">
      <c r="G544" s="35"/>
      <c r="H544" s="27"/>
    </row>
    <row r="545" spans="7:8">
      <c r="G545" s="35"/>
      <c r="H545" s="27"/>
    </row>
    <row r="546" spans="7:8">
      <c r="G546" s="35"/>
      <c r="H546" s="27"/>
    </row>
    <row r="547" spans="7:8">
      <c r="G547" s="35"/>
      <c r="H547" s="27"/>
    </row>
    <row r="548" spans="7:8">
      <c r="G548" s="35"/>
      <c r="H548" s="27"/>
    </row>
    <row r="549" spans="7:8">
      <c r="G549" s="35"/>
      <c r="H549" s="27"/>
    </row>
    <row r="550" spans="7:8">
      <c r="G550" s="35"/>
      <c r="H550" s="27"/>
    </row>
    <row r="551" spans="7:8">
      <c r="G551" s="35"/>
      <c r="H551" s="27"/>
    </row>
    <row r="552" spans="7:8">
      <c r="G552" s="35"/>
      <c r="H552" s="27"/>
    </row>
    <row r="553" spans="7:8">
      <c r="G553" s="35"/>
      <c r="H553" s="27"/>
    </row>
    <row r="554" spans="7:8">
      <c r="G554" s="35"/>
      <c r="H554" s="27"/>
    </row>
    <row r="555" spans="7:8">
      <c r="G555" s="35"/>
      <c r="H555" s="27"/>
    </row>
    <row r="556" spans="7:8">
      <c r="G556" s="35"/>
      <c r="H556" s="27"/>
    </row>
    <row r="557" spans="7:8">
      <c r="G557" s="35"/>
      <c r="H557" s="27"/>
    </row>
    <row r="558" spans="7:8">
      <c r="G558" s="35"/>
      <c r="H558" s="27"/>
    </row>
    <row r="559" spans="7:8">
      <c r="G559" s="35"/>
      <c r="H559" s="27"/>
    </row>
    <row r="560" spans="7:8">
      <c r="G560" s="35"/>
      <c r="H560" s="27"/>
    </row>
    <row r="561" spans="7:8">
      <c r="G561" s="35"/>
      <c r="H561" s="27"/>
    </row>
    <row r="562" spans="7:8">
      <c r="G562" s="35"/>
      <c r="H562" s="27"/>
    </row>
    <row r="563" spans="7:8">
      <c r="G563" s="35"/>
      <c r="H563" s="27"/>
    </row>
    <row r="564" spans="7:8">
      <c r="G564" s="35"/>
      <c r="H564" s="27"/>
    </row>
    <row r="565" spans="7:8">
      <c r="G565" s="35"/>
      <c r="H565" s="27"/>
    </row>
    <row r="566" spans="7:8">
      <c r="G566" s="35"/>
      <c r="H566" s="27"/>
    </row>
    <row r="567" spans="7:8">
      <c r="G567" s="35"/>
      <c r="H567" s="27"/>
    </row>
    <row r="568" spans="7:8">
      <c r="G568" s="35"/>
      <c r="H568" s="27"/>
    </row>
    <row r="569" spans="7:8">
      <c r="G569" s="35"/>
      <c r="H569" s="27"/>
    </row>
    <row r="570" spans="7:8">
      <c r="G570" s="35"/>
      <c r="H570" s="27"/>
    </row>
    <row r="571" spans="7:8">
      <c r="G571" s="35"/>
      <c r="H571" s="27"/>
    </row>
    <row r="572" spans="7:8">
      <c r="G572" s="35"/>
      <c r="H572" s="27"/>
    </row>
    <row r="573" spans="7:8">
      <c r="G573" s="35"/>
      <c r="H573" s="27"/>
    </row>
    <row r="574" spans="7:8">
      <c r="G574" s="35"/>
      <c r="H574" s="27"/>
    </row>
    <row r="575" spans="7:8">
      <c r="G575" s="35"/>
      <c r="H575" s="27"/>
    </row>
    <row r="576" spans="7:8">
      <c r="G576" s="35"/>
      <c r="H576" s="27"/>
    </row>
    <row r="577" spans="7:8">
      <c r="G577" s="35"/>
      <c r="H577" s="27"/>
    </row>
    <row r="578" spans="7:8">
      <c r="G578" s="35"/>
      <c r="H578" s="27"/>
    </row>
    <row r="579" spans="7:8">
      <c r="G579" s="35"/>
      <c r="H579" s="27"/>
    </row>
    <row r="580" spans="7:8">
      <c r="G580" s="35"/>
      <c r="H580" s="27"/>
    </row>
    <row r="581" spans="7:8">
      <c r="G581" s="35"/>
      <c r="H581" s="27"/>
    </row>
    <row r="582" spans="7:8">
      <c r="G582" s="35"/>
      <c r="H582" s="27"/>
    </row>
    <row r="583" spans="7:8">
      <c r="G583" s="35"/>
      <c r="H583" s="27"/>
    </row>
    <row r="584" spans="7:8">
      <c r="G584" s="35"/>
      <c r="H584" s="27"/>
    </row>
    <row r="585" spans="7:8">
      <c r="G585" s="35"/>
      <c r="H585" s="27"/>
    </row>
    <row r="586" spans="7:8">
      <c r="G586" s="35"/>
      <c r="H586" s="27"/>
    </row>
    <row r="587" spans="7:8">
      <c r="G587" s="35"/>
      <c r="H587" s="27"/>
    </row>
    <row r="588" spans="7:8">
      <c r="G588" s="35"/>
      <c r="H588" s="27"/>
    </row>
    <row r="589" spans="7:8">
      <c r="G589" s="35"/>
      <c r="H589" s="27"/>
    </row>
    <row r="590" spans="7:8">
      <c r="G590" s="35"/>
      <c r="H590" s="27"/>
    </row>
    <row r="591" spans="7:8">
      <c r="G591" s="35"/>
      <c r="H591" s="27"/>
    </row>
    <row r="592" spans="7:8">
      <c r="G592" s="35"/>
      <c r="H592" s="27"/>
    </row>
    <row r="593" spans="7:8">
      <c r="G593" s="35"/>
      <c r="H593" s="27"/>
    </row>
    <row r="594" spans="7:8">
      <c r="G594" s="35"/>
      <c r="H594" s="27"/>
    </row>
    <row r="595" spans="7:8">
      <c r="G595" s="35"/>
      <c r="H595" s="27"/>
    </row>
    <row r="596" spans="7:8">
      <c r="G596" s="35"/>
      <c r="H596" s="27"/>
    </row>
    <row r="597" spans="7:8">
      <c r="G597" s="35"/>
      <c r="H597" s="27"/>
    </row>
    <row r="598" spans="7:8">
      <c r="G598" s="35"/>
      <c r="H598" s="27"/>
    </row>
    <row r="599" spans="7:8">
      <c r="G599" s="35"/>
      <c r="H599" s="27"/>
    </row>
    <row r="600" spans="7:8">
      <c r="G600" s="35"/>
      <c r="H600" s="27"/>
    </row>
    <row r="601" spans="7:8">
      <c r="G601" s="35"/>
      <c r="H601" s="27"/>
    </row>
    <row r="602" spans="7:8">
      <c r="G602" s="35"/>
      <c r="H602" s="27"/>
    </row>
    <row r="603" spans="7:8">
      <c r="G603" s="35"/>
      <c r="H603" s="27"/>
    </row>
    <row r="604" spans="7:8">
      <c r="G604" s="35"/>
      <c r="H604" s="27"/>
    </row>
    <row r="605" spans="7:8">
      <c r="G605" s="35"/>
      <c r="H605" s="27"/>
    </row>
    <row r="606" spans="7:8">
      <c r="G606" s="35"/>
      <c r="H606" s="27"/>
    </row>
    <row r="607" spans="7:8">
      <c r="G607" s="35"/>
      <c r="H607" s="27"/>
    </row>
    <row r="608" spans="7:8">
      <c r="G608" s="35"/>
      <c r="H608" s="27"/>
    </row>
    <row r="609" spans="7:8">
      <c r="G609" s="35"/>
      <c r="H609" s="27"/>
    </row>
    <row r="610" spans="7:8">
      <c r="G610" s="35"/>
      <c r="H610" s="27"/>
    </row>
    <row r="611" spans="7:8">
      <c r="G611" s="35"/>
      <c r="H611" s="27"/>
    </row>
    <row r="612" spans="7:8">
      <c r="G612" s="35"/>
      <c r="H612" s="27"/>
    </row>
    <row r="613" spans="7:8">
      <c r="G613" s="35"/>
      <c r="H613" s="27"/>
    </row>
    <row r="614" spans="7:8">
      <c r="G614" s="35"/>
      <c r="H614" s="27"/>
    </row>
    <row r="615" spans="7:8">
      <c r="G615" s="35"/>
      <c r="H615" s="27"/>
    </row>
    <row r="616" spans="7:8">
      <c r="G616" s="35"/>
      <c r="H616" s="27"/>
    </row>
    <row r="617" spans="7:8">
      <c r="G617" s="35"/>
      <c r="H617" s="27"/>
    </row>
    <row r="618" spans="7:8">
      <c r="G618" s="35"/>
      <c r="H618" s="27"/>
    </row>
    <row r="619" spans="7:8">
      <c r="G619" s="35"/>
      <c r="H619" s="27"/>
    </row>
    <row r="620" spans="7:8">
      <c r="G620" s="35"/>
      <c r="H620" s="27"/>
    </row>
    <row r="621" spans="7:8">
      <c r="G621" s="35"/>
      <c r="H621" s="27"/>
    </row>
    <row r="622" spans="7:8">
      <c r="G622" s="35"/>
      <c r="H622" s="27"/>
    </row>
    <row r="623" spans="7:8">
      <c r="G623" s="35"/>
      <c r="H623" s="27"/>
    </row>
    <row r="624" spans="7:8">
      <c r="G624" s="35"/>
      <c r="H624" s="27"/>
    </row>
    <row r="625" spans="7:8">
      <c r="G625" s="35"/>
      <c r="H625" s="27"/>
    </row>
    <row r="626" spans="7:8">
      <c r="G626" s="35"/>
      <c r="H626" s="27"/>
    </row>
    <row r="627" spans="7:8">
      <c r="G627" s="35"/>
      <c r="H627" s="27"/>
    </row>
    <row r="628" spans="7:8">
      <c r="G628" s="35"/>
      <c r="H628" s="27"/>
    </row>
    <row r="629" spans="7:8">
      <c r="G629" s="35"/>
      <c r="H629" s="27"/>
    </row>
    <row r="630" spans="7:8">
      <c r="G630" s="35"/>
      <c r="H630" s="27"/>
    </row>
    <row r="631" spans="7:8">
      <c r="G631" s="35"/>
      <c r="H631" s="27"/>
    </row>
    <row r="632" spans="7:8">
      <c r="G632" s="35"/>
      <c r="H632" s="27"/>
    </row>
    <row r="633" spans="7:8">
      <c r="G633" s="35"/>
      <c r="H633" s="27"/>
    </row>
    <row r="634" spans="7:8">
      <c r="G634" s="35"/>
      <c r="H634" s="27"/>
    </row>
    <row r="635" spans="7:8">
      <c r="G635" s="35"/>
      <c r="H635" s="27"/>
    </row>
    <row r="636" spans="7:8">
      <c r="G636" s="35"/>
      <c r="H636" s="27"/>
    </row>
    <row r="637" spans="7:8">
      <c r="G637" s="35"/>
      <c r="H637" s="27"/>
    </row>
    <row r="638" spans="7:8">
      <c r="G638" s="35"/>
      <c r="H638" s="27"/>
    </row>
    <row r="639" spans="7:8">
      <c r="G639" s="35"/>
      <c r="H639" s="27"/>
    </row>
    <row r="640" spans="7:8">
      <c r="G640" s="35"/>
      <c r="H640" s="27"/>
    </row>
    <row r="641" spans="7:8">
      <c r="G641" s="35"/>
      <c r="H641" s="27"/>
    </row>
    <row r="642" spans="7:8">
      <c r="G642" s="35"/>
      <c r="H642" s="27"/>
    </row>
    <row r="643" spans="7:8">
      <c r="G643" s="35"/>
      <c r="H643" s="27"/>
    </row>
    <row r="644" spans="7:8">
      <c r="G644" s="35"/>
      <c r="H644" s="27"/>
    </row>
    <row r="645" spans="7:8">
      <c r="G645" s="35"/>
      <c r="H645" s="27"/>
    </row>
    <row r="646" spans="7:8">
      <c r="G646" s="35"/>
      <c r="H646" s="27"/>
    </row>
    <row r="647" spans="7:8">
      <c r="G647" s="35"/>
      <c r="H647" s="27"/>
    </row>
    <row r="648" spans="7:8">
      <c r="G648" s="35"/>
      <c r="H648" s="27"/>
    </row>
    <row r="649" spans="7:8">
      <c r="G649" s="35"/>
      <c r="H649" s="27"/>
    </row>
    <row r="650" spans="7:8">
      <c r="G650" s="35"/>
      <c r="H650" s="27"/>
    </row>
    <row r="651" spans="7:8">
      <c r="G651" s="35"/>
      <c r="H651" s="27"/>
    </row>
    <row r="652" spans="7:8">
      <c r="G652" s="35"/>
      <c r="H652" s="27"/>
    </row>
    <row r="653" spans="7:8">
      <c r="G653" s="35"/>
      <c r="H653" s="27"/>
    </row>
    <row r="654" spans="7:8">
      <c r="G654" s="35"/>
      <c r="H654" s="27"/>
    </row>
    <row r="655" spans="7:8">
      <c r="G655" s="35"/>
      <c r="H655" s="27"/>
    </row>
    <row r="656" spans="7:8">
      <c r="G656" s="35"/>
      <c r="H656" s="27"/>
    </row>
    <row r="657" spans="7:8">
      <c r="G657" s="35"/>
      <c r="H657" s="27"/>
    </row>
    <row r="658" spans="7:8">
      <c r="G658" s="35"/>
      <c r="H658" s="27"/>
    </row>
    <row r="659" spans="7:8">
      <c r="G659" s="35"/>
      <c r="H659" s="27"/>
    </row>
    <row r="660" spans="7:8">
      <c r="G660" s="35"/>
      <c r="H660" s="27"/>
    </row>
    <row r="661" spans="7:8">
      <c r="G661" s="35"/>
      <c r="H661" s="27"/>
    </row>
    <row r="662" spans="7:8">
      <c r="G662" s="35"/>
      <c r="H662" s="27"/>
    </row>
    <row r="663" spans="7:8">
      <c r="G663" s="35"/>
      <c r="H663" s="27"/>
    </row>
    <row r="664" spans="7:8">
      <c r="G664" s="35"/>
      <c r="H664" s="27"/>
    </row>
    <row r="665" spans="7:8">
      <c r="G665" s="35"/>
      <c r="H665" s="27"/>
    </row>
    <row r="666" spans="7:8">
      <c r="G666" s="35"/>
      <c r="H666" s="27"/>
    </row>
    <row r="667" spans="7:8">
      <c r="G667" s="35"/>
      <c r="H667" s="27"/>
    </row>
    <row r="668" spans="7:8">
      <c r="G668" s="35"/>
      <c r="H668" s="27"/>
    </row>
    <row r="669" spans="7:8">
      <c r="G669" s="35"/>
      <c r="H669" s="27"/>
    </row>
    <row r="670" spans="7:8">
      <c r="G670" s="35"/>
      <c r="H670" s="27"/>
    </row>
    <row r="671" spans="7:8">
      <c r="G671" s="35"/>
      <c r="H671" s="27"/>
    </row>
    <row r="672" spans="7:8">
      <c r="G672" s="35"/>
      <c r="H672" s="27"/>
    </row>
    <row r="673" spans="7:8">
      <c r="G673" s="35"/>
      <c r="H673" s="27"/>
    </row>
    <row r="674" spans="7:8">
      <c r="G674" s="35"/>
      <c r="H674" s="27"/>
    </row>
    <row r="675" spans="7:8">
      <c r="G675" s="35"/>
      <c r="H675" s="27"/>
    </row>
    <row r="676" spans="7:8">
      <c r="G676" s="35"/>
      <c r="H676" s="27"/>
    </row>
    <row r="677" spans="7:8">
      <c r="G677" s="35"/>
      <c r="H677" s="27"/>
    </row>
    <row r="678" spans="7:8">
      <c r="G678" s="35"/>
      <c r="H678" s="27"/>
    </row>
    <row r="679" spans="7:8">
      <c r="G679" s="35"/>
      <c r="H679" s="27"/>
    </row>
    <row r="680" spans="7:8">
      <c r="G680" s="35"/>
      <c r="H680" s="27"/>
    </row>
    <row r="681" spans="7:8">
      <c r="G681" s="35"/>
      <c r="H681" s="27"/>
    </row>
    <row r="682" spans="7:8">
      <c r="G682" s="35"/>
      <c r="H682" s="27"/>
    </row>
    <row r="683" spans="7:8">
      <c r="G683" s="35"/>
      <c r="H683" s="27"/>
    </row>
    <row r="684" spans="7:8">
      <c r="G684" s="35"/>
      <c r="H684" s="27"/>
    </row>
    <row r="685" spans="7:8">
      <c r="G685" s="35"/>
      <c r="H685" s="27"/>
    </row>
    <row r="686" spans="7:8">
      <c r="G686" s="35"/>
      <c r="H686" s="27"/>
    </row>
    <row r="687" spans="7:8">
      <c r="G687" s="35"/>
      <c r="H687" s="27"/>
    </row>
    <row r="688" spans="7:8">
      <c r="G688" s="35"/>
      <c r="H688" s="27"/>
    </row>
    <row r="689" spans="7:8">
      <c r="G689" s="35"/>
      <c r="H689" s="27"/>
    </row>
    <row r="690" spans="7:8">
      <c r="G690" s="35"/>
      <c r="H690" s="27"/>
    </row>
    <row r="691" spans="7:8">
      <c r="G691" s="35"/>
      <c r="H691" s="27"/>
    </row>
    <row r="692" spans="7:8">
      <c r="G692" s="35"/>
      <c r="H692" s="27"/>
    </row>
    <row r="693" spans="7:8">
      <c r="G693" s="35"/>
      <c r="H693" s="27"/>
    </row>
    <row r="694" spans="7:8">
      <c r="G694" s="35"/>
      <c r="H694" s="27"/>
    </row>
    <row r="695" spans="7:8">
      <c r="G695" s="35"/>
      <c r="H695" s="27"/>
    </row>
    <row r="696" spans="7:8">
      <c r="G696" s="35"/>
      <c r="H696" s="27"/>
    </row>
    <row r="697" spans="7:8">
      <c r="G697" s="35"/>
      <c r="H697" s="27"/>
    </row>
    <row r="698" spans="7:8">
      <c r="G698" s="35"/>
      <c r="H698" s="27"/>
    </row>
    <row r="699" spans="7:8">
      <c r="G699" s="35"/>
      <c r="H699" s="27"/>
    </row>
    <row r="700" spans="7:8">
      <c r="G700" s="35"/>
      <c r="H700" s="27"/>
    </row>
    <row r="701" spans="7:8">
      <c r="G701" s="35"/>
      <c r="H701" s="27"/>
    </row>
    <row r="702" spans="7:8">
      <c r="G702" s="35"/>
      <c r="H702" s="27"/>
    </row>
    <row r="703" spans="7:8">
      <c r="G703" s="35"/>
      <c r="H703" s="27"/>
    </row>
    <row r="704" spans="7:8">
      <c r="G704" s="35"/>
      <c r="H704" s="27"/>
    </row>
    <row r="705" spans="7:8">
      <c r="G705" s="35"/>
      <c r="H705" s="27"/>
    </row>
    <row r="706" spans="7:8">
      <c r="G706" s="35"/>
      <c r="H706" s="27"/>
    </row>
    <row r="707" spans="7:8">
      <c r="G707" s="35"/>
      <c r="H707" s="27"/>
    </row>
    <row r="708" spans="7:8">
      <c r="G708" s="35"/>
      <c r="H708" s="27"/>
    </row>
    <row r="709" spans="7:8">
      <c r="G709" s="35"/>
      <c r="H709" s="27"/>
    </row>
    <row r="710" spans="7:8">
      <c r="G710" s="35"/>
      <c r="H710" s="27"/>
    </row>
    <row r="711" spans="7:8">
      <c r="G711" s="35"/>
      <c r="H711" s="27"/>
    </row>
    <row r="712" spans="7:8">
      <c r="G712" s="35"/>
      <c r="H712" s="27"/>
    </row>
    <row r="713" spans="7:8">
      <c r="G713" s="35"/>
      <c r="H713" s="27"/>
    </row>
    <row r="714" spans="7:8">
      <c r="G714" s="35"/>
      <c r="H714" s="27"/>
    </row>
    <row r="715" spans="7:8">
      <c r="G715" s="35"/>
      <c r="H715" s="27"/>
    </row>
    <row r="716" spans="7:8">
      <c r="G716" s="35"/>
      <c r="H716" s="27"/>
    </row>
    <row r="717" spans="7:8">
      <c r="G717" s="35"/>
      <c r="H717" s="27"/>
    </row>
    <row r="718" spans="7:8">
      <c r="G718" s="35"/>
      <c r="H718" s="27"/>
    </row>
    <row r="719" spans="7:8">
      <c r="G719" s="35"/>
      <c r="H719" s="27"/>
    </row>
    <row r="720" spans="7:8">
      <c r="G720" s="35"/>
      <c r="H720" s="27"/>
    </row>
    <row r="721" spans="7:8">
      <c r="G721" s="35"/>
      <c r="H721" s="27"/>
    </row>
    <row r="722" spans="7:8">
      <c r="G722" s="35"/>
      <c r="H722" s="27"/>
    </row>
    <row r="723" spans="7:8">
      <c r="G723" s="35"/>
      <c r="H723" s="27"/>
    </row>
    <row r="724" spans="7:8">
      <c r="G724" s="35"/>
      <c r="H724" s="27"/>
    </row>
    <row r="725" spans="7:8">
      <c r="G725" s="35"/>
      <c r="H725" s="27"/>
    </row>
    <row r="726" spans="7:8">
      <c r="G726" s="35"/>
      <c r="H726" s="27"/>
    </row>
    <row r="727" spans="7:8">
      <c r="G727" s="35"/>
      <c r="H727" s="27"/>
    </row>
    <row r="728" spans="7:8">
      <c r="G728" s="35"/>
      <c r="H728" s="27"/>
    </row>
    <row r="729" spans="7:8">
      <c r="G729" s="35"/>
      <c r="H729" s="27"/>
    </row>
    <row r="730" spans="7:8">
      <c r="G730" s="35"/>
      <c r="H730" s="27"/>
    </row>
    <row r="731" spans="7:8">
      <c r="G731" s="35"/>
      <c r="H731" s="27"/>
    </row>
    <row r="732" spans="7:8">
      <c r="G732" s="35"/>
      <c r="H732" s="27"/>
    </row>
    <row r="733" spans="7:8">
      <c r="G733" s="35"/>
      <c r="H733" s="27"/>
    </row>
    <row r="734" spans="7:8">
      <c r="G734" s="35"/>
      <c r="H734" s="27"/>
    </row>
    <row r="735" spans="7:8">
      <c r="G735" s="35"/>
      <c r="H735" s="27"/>
    </row>
    <row r="736" spans="7:8">
      <c r="G736" s="35"/>
      <c r="H736" s="27"/>
    </row>
    <row r="737" spans="7:8">
      <c r="G737" s="35"/>
      <c r="H737" s="27"/>
    </row>
    <row r="738" spans="7:8">
      <c r="G738" s="35"/>
      <c r="H738" s="27"/>
    </row>
    <row r="739" spans="7:8">
      <c r="G739" s="35"/>
      <c r="H739" s="27"/>
    </row>
    <row r="740" spans="7:8">
      <c r="G740" s="35"/>
      <c r="H740" s="27"/>
    </row>
    <row r="741" spans="7:8">
      <c r="G741" s="35"/>
      <c r="H741" s="27"/>
    </row>
    <row r="742" spans="7:8">
      <c r="G742" s="35"/>
      <c r="H742" s="27"/>
    </row>
    <row r="743" spans="7:8">
      <c r="G743" s="35"/>
      <c r="H743" s="27"/>
    </row>
    <row r="744" spans="7:8">
      <c r="G744" s="35"/>
      <c r="H744" s="27"/>
    </row>
    <row r="745" spans="7:8">
      <c r="G745" s="35"/>
      <c r="H745" s="27"/>
    </row>
    <row r="746" spans="7:8">
      <c r="G746" s="35"/>
      <c r="H746" s="27"/>
    </row>
    <row r="747" spans="7:8">
      <c r="G747" s="35"/>
      <c r="H747" s="27"/>
    </row>
    <row r="748" spans="7:8">
      <c r="G748" s="35"/>
      <c r="H748" s="27"/>
    </row>
    <row r="749" spans="7:8">
      <c r="G749" s="35"/>
      <c r="H749" s="27"/>
    </row>
    <row r="750" spans="7:8">
      <c r="G750" s="35"/>
      <c r="H750" s="27"/>
    </row>
    <row r="751" spans="7:8">
      <c r="G751" s="35"/>
      <c r="H751" s="27"/>
    </row>
    <row r="752" spans="7:8">
      <c r="G752" s="35"/>
      <c r="H752" s="27"/>
    </row>
    <row r="753" spans="7:8">
      <c r="G753" s="35"/>
      <c r="H753" s="27"/>
    </row>
    <row r="754" spans="7:8">
      <c r="G754" s="35"/>
      <c r="H754" s="27"/>
    </row>
    <row r="755" spans="7:8">
      <c r="G755" s="35"/>
      <c r="H755" s="27"/>
    </row>
    <row r="756" spans="7:8">
      <c r="G756" s="35"/>
      <c r="H756" s="27"/>
    </row>
    <row r="757" spans="7:8">
      <c r="G757" s="35"/>
      <c r="H757" s="27"/>
    </row>
    <row r="758" spans="7:8">
      <c r="G758" s="35"/>
      <c r="H758" s="27"/>
    </row>
    <row r="759" spans="7:8">
      <c r="G759" s="35"/>
      <c r="H759" s="27"/>
    </row>
    <row r="760" spans="7:8">
      <c r="G760" s="35"/>
      <c r="H760" s="27"/>
    </row>
    <row r="761" spans="7:8">
      <c r="G761" s="35"/>
      <c r="H761" s="27"/>
    </row>
    <row r="762" spans="7:8">
      <c r="G762" s="35"/>
      <c r="H762" s="27"/>
    </row>
    <row r="763" spans="7:8">
      <c r="G763" s="35"/>
      <c r="H763" s="27"/>
    </row>
    <row r="764" spans="7:8">
      <c r="G764" s="35"/>
      <c r="H764" s="27"/>
    </row>
    <row r="765" spans="7:8">
      <c r="G765" s="35"/>
      <c r="H765" s="27"/>
    </row>
    <row r="766" spans="7:8">
      <c r="G766" s="35"/>
      <c r="H766" s="27"/>
    </row>
    <row r="767" spans="7:8">
      <c r="G767" s="35"/>
      <c r="H767" s="27"/>
    </row>
    <row r="768" spans="7:8">
      <c r="G768" s="35"/>
      <c r="H768" s="27"/>
    </row>
    <row r="769" spans="7:8">
      <c r="G769" s="35"/>
      <c r="H769" s="27"/>
    </row>
    <row r="770" spans="7:8">
      <c r="G770" s="35"/>
    </row>
    <row r="771" spans="7:8">
      <c r="G771" s="35"/>
    </row>
    <row r="772" spans="7:8">
      <c r="G772" s="35"/>
    </row>
    <row r="773" spans="7:8">
      <c r="G773" s="35"/>
    </row>
    <row r="774" spans="7:8">
      <c r="G774" s="35"/>
    </row>
    <row r="775" spans="7:8">
      <c r="G775" s="35"/>
    </row>
    <row r="776" spans="7:8">
      <c r="G776" s="35"/>
    </row>
    <row r="777" spans="7:8">
      <c r="G777" s="35"/>
    </row>
    <row r="778" spans="7:8">
      <c r="G778" s="35"/>
    </row>
    <row r="779" spans="7:8">
      <c r="G779" s="35"/>
    </row>
    <row r="780" spans="7:8">
      <c r="G780" s="35"/>
    </row>
    <row r="781" spans="7:8">
      <c r="G781" s="35"/>
    </row>
    <row r="782" spans="7:8">
      <c r="G782" s="35"/>
    </row>
    <row r="783" spans="7:8">
      <c r="G783" s="35"/>
    </row>
    <row r="784" spans="7:8">
      <c r="G784" s="35"/>
    </row>
    <row r="785" spans="7:7">
      <c r="G785" s="35"/>
    </row>
    <row r="786" spans="7:7">
      <c r="G786" s="35"/>
    </row>
    <row r="787" spans="7:7">
      <c r="G787" s="35"/>
    </row>
    <row r="788" spans="7:7">
      <c r="G788" s="35"/>
    </row>
    <row r="789" spans="7:7">
      <c r="G789" s="35"/>
    </row>
    <row r="790" spans="7:7">
      <c r="G790" s="35"/>
    </row>
    <row r="791" spans="7:7">
      <c r="G791" s="35"/>
    </row>
    <row r="792" spans="7:7">
      <c r="G792" s="35"/>
    </row>
    <row r="793" spans="7:7">
      <c r="G793" s="35"/>
    </row>
    <row r="794" spans="7:7">
      <c r="G794" s="35"/>
    </row>
    <row r="795" spans="7:7">
      <c r="G795" s="35"/>
    </row>
    <row r="796" spans="7:7">
      <c r="G796" s="35"/>
    </row>
    <row r="797" spans="7:7">
      <c r="G797" s="35"/>
    </row>
    <row r="798" spans="7:7">
      <c r="G798" s="35"/>
    </row>
    <row r="799" spans="7:7">
      <c r="G799" s="35"/>
    </row>
    <row r="800" spans="7:7">
      <c r="G800" s="35"/>
    </row>
    <row r="801" spans="7:7">
      <c r="G801" s="35"/>
    </row>
    <row r="802" spans="7:7">
      <c r="G802" s="35"/>
    </row>
    <row r="803" spans="7:7">
      <c r="G803" s="35"/>
    </row>
    <row r="804" spans="7:7">
      <c r="G804" s="35"/>
    </row>
    <row r="805" spans="7:7">
      <c r="G805" s="35"/>
    </row>
    <row r="806" spans="7:7">
      <c r="G806" s="35"/>
    </row>
    <row r="807" spans="7:7">
      <c r="G807" s="35"/>
    </row>
    <row r="808" spans="7:7">
      <c r="G808" s="35"/>
    </row>
    <row r="809" spans="7:7">
      <c r="G809" s="35"/>
    </row>
    <row r="810" spans="7:7">
      <c r="G810" s="35"/>
    </row>
    <row r="811" spans="7:7">
      <c r="G811" s="35"/>
    </row>
    <row r="812" spans="7:7">
      <c r="G812" s="35"/>
    </row>
    <row r="813" spans="7:7">
      <c r="G813" s="35"/>
    </row>
    <row r="814" spans="7:7">
      <c r="G814" s="35"/>
    </row>
    <row r="815" spans="7:7">
      <c r="G815" s="35"/>
    </row>
    <row r="816" spans="7:7">
      <c r="G816" s="35"/>
    </row>
    <row r="817" spans="7:7">
      <c r="G817" s="35"/>
    </row>
    <row r="818" spans="7:7">
      <c r="G818" s="35"/>
    </row>
    <row r="819" spans="7:7">
      <c r="G819" s="35"/>
    </row>
    <row r="820" spans="7:7">
      <c r="G820" s="35"/>
    </row>
    <row r="821" spans="7:7">
      <c r="G821" s="35"/>
    </row>
    <row r="822" spans="7:7">
      <c r="G822" s="35"/>
    </row>
    <row r="823" spans="7:7">
      <c r="G823" s="35"/>
    </row>
    <row r="824" spans="7:7">
      <c r="G824" s="35"/>
    </row>
    <row r="825" spans="7:7">
      <c r="G825" s="35"/>
    </row>
    <row r="826" spans="7:7">
      <c r="G826" s="35"/>
    </row>
    <row r="827" spans="7:7">
      <c r="G827" s="35"/>
    </row>
    <row r="828" spans="7:7">
      <c r="G828" s="35"/>
    </row>
    <row r="829" spans="7:7">
      <c r="G829" s="35"/>
    </row>
    <row r="830" spans="7:7">
      <c r="G830" s="35"/>
    </row>
  </sheetData>
  <mergeCells count="1">
    <mergeCell ref="B4:F4"/>
  </mergeCells>
  <phoneticPr fontId="2" type="noConversion"/>
  <pageMargins left="0.19685039370078741" right="0.15748031496062992" top="0.19685039370078741" bottom="0.19685039370078741" header="0.19685039370078741" footer="0.19685039370078741"/>
  <pageSetup paperSize="8" scale="65" orientation="portrait" r:id="rId1"/>
  <headerFooter alignWithMargins="0"/>
  <rowBreaks count="3" manualBreakCount="3">
    <brk id="77" max="16383" man="1"/>
    <brk id="121" max="16383" man="1"/>
    <brk id="1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J207"/>
  <sheetViews>
    <sheetView workbookViewId="0">
      <pane xSplit="2" ySplit="5" topLeftCell="C189" activePane="bottomRight" state="frozen"/>
      <selection pane="topRight" activeCell="C1" sqref="C1"/>
      <selection pane="bottomLeft" activeCell="A6" sqref="A6"/>
      <selection pane="bottomRight" activeCell="E207" sqref="E207"/>
    </sheetView>
  </sheetViews>
  <sheetFormatPr defaultColWidth="9.1796875" defaultRowHeight="12.5"/>
  <cols>
    <col min="1" max="1" width="14" style="93" customWidth="1"/>
    <col min="2" max="2" width="29.26953125" style="93" customWidth="1"/>
    <col min="3" max="9" width="10.1796875" style="93" customWidth="1"/>
    <col min="10" max="10" width="11.1796875" style="93" customWidth="1"/>
    <col min="11" max="11" width="1.26953125" style="93" customWidth="1"/>
    <col min="12" max="12" width="13.7265625" style="93" customWidth="1"/>
    <col min="13" max="13" width="1.26953125" style="93" customWidth="1"/>
    <col min="14" max="14" width="14" style="128" customWidth="1"/>
    <col min="15" max="15" width="29.26953125" style="128" customWidth="1"/>
    <col min="16" max="22" width="10.1796875" style="128" customWidth="1"/>
    <col min="23" max="23" width="11.1796875" style="128" customWidth="1"/>
    <col min="24" max="24" width="1.26953125" style="128" customWidth="1"/>
    <col min="25" max="26" width="13.7265625" style="128" customWidth="1"/>
    <col min="27" max="27" width="15" style="128" customWidth="1"/>
    <col min="28" max="28" width="1.7265625" style="128" hidden="1" customWidth="1"/>
    <col min="29" max="34" width="10.1796875" style="128" customWidth="1"/>
    <col min="35" max="35" width="11.1796875" style="128" customWidth="1"/>
    <col min="36" max="36" width="10.1796875" style="128" customWidth="1"/>
    <col min="37" max="37" width="13.7265625" style="128" customWidth="1"/>
    <col min="38" max="38" width="13.7265625" style="201" customWidth="1"/>
    <col min="39" max="39" width="14" style="128" customWidth="1"/>
    <col min="40" max="40" width="29.26953125" style="128" customWidth="1"/>
    <col min="41" max="47" width="10.1796875" style="128" customWidth="1"/>
    <col min="48" max="48" width="11.1796875" style="128" customWidth="1"/>
    <col min="49" max="49" width="10.1796875" style="93" customWidth="1"/>
    <col min="50" max="50" width="14" style="128" customWidth="1"/>
    <col min="51" max="51" width="29.26953125" style="128" customWidth="1"/>
    <col min="52" max="58" width="10.1796875" style="128" customWidth="1"/>
    <col min="59" max="59" width="11.1796875" style="128" customWidth="1"/>
    <col min="60" max="60" width="10.1796875" style="128" customWidth="1"/>
    <col min="61" max="61" width="13.7265625" style="128" customWidth="1"/>
    <col min="62" max="62" width="9.1796875" style="93"/>
    <col min="63" max="63" width="14" style="128" customWidth="1"/>
    <col min="64" max="64" width="29.26953125" style="128" customWidth="1"/>
    <col min="65" max="71" width="10.1796875" style="128" customWidth="1"/>
    <col min="72" max="72" width="11.1796875" style="128" customWidth="1"/>
    <col min="73" max="73" width="10.1796875" style="128" customWidth="1"/>
    <col min="74" max="74" width="13.7265625" style="128" customWidth="1"/>
    <col min="75" max="79" width="9.1796875" style="93"/>
    <col min="80" max="86" width="9.453125" style="93" bestFit="1" customWidth="1"/>
    <col min="87" max="87" width="10.7265625" style="93" bestFit="1" customWidth="1"/>
    <col min="88" max="88" width="9.453125" style="93" bestFit="1" customWidth="1"/>
    <col min="89" max="16384" width="9.1796875" style="93"/>
  </cols>
  <sheetData>
    <row r="1" spans="1:88" ht="13">
      <c r="A1" s="221" t="s">
        <v>394</v>
      </c>
      <c r="B1" s="222">
        <v>1</v>
      </c>
      <c r="E1"/>
      <c r="N1" s="238" t="s">
        <v>394</v>
      </c>
      <c r="O1" s="239">
        <v>1</v>
      </c>
      <c r="Q1" s="129" t="s">
        <v>500</v>
      </c>
      <c r="R1" s="240"/>
      <c r="AA1" s="138">
        <v>1</v>
      </c>
      <c r="AC1" s="129" t="s">
        <v>493</v>
      </c>
      <c r="AM1" s="137" t="s">
        <v>394</v>
      </c>
      <c r="AN1" s="138">
        <v>1</v>
      </c>
      <c r="AP1" s="129" t="s">
        <v>489</v>
      </c>
      <c r="AX1" s="137" t="s">
        <v>394</v>
      </c>
      <c r="AY1" s="138">
        <v>1</v>
      </c>
      <c r="BC1" s="129" t="s">
        <v>477</v>
      </c>
      <c r="BK1" s="137" t="s">
        <v>394</v>
      </c>
      <c r="BL1" s="138">
        <v>1</v>
      </c>
      <c r="BP1" s="129" t="s">
        <v>475</v>
      </c>
      <c r="BZ1" s="128" t="s">
        <v>394</v>
      </c>
      <c r="CA1" s="128">
        <v>1</v>
      </c>
      <c r="CB1" s="128"/>
      <c r="CC1" s="128"/>
      <c r="CD1" s="129" t="s">
        <v>397</v>
      </c>
      <c r="CE1" s="128"/>
      <c r="CF1" s="128"/>
      <c r="CG1" s="128"/>
      <c r="CH1" s="128"/>
      <c r="CI1" s="128"/>
      <c r="CJ1" s="128"/>
    </row>
    <row r="2" spans="1:88">
      <c r="H2"/>
      <c r="I2"/>
      <c r="J2"/>
      <c r="K2"/>
      <c r="U2" s="131"/>
      <c r="V2" s="131"/>
      <c r="W2" s="131"/>
      <c r="X2" s="131"/>
      <c r="AG2" s="131"/>
      <c r="AH2" s="131"/>
      <c r="AI2" s="131"/>
      <c r="AJ2" s="131"/>
      <c r="AT2" s="131"/>
      <c r="AU2" s="131"/>
      <c r="AV2" s="131"/>
      <c r="AW2"/>
      <c r="BE2" s="131"/>
      <c r="BF2" s="131"/>
      <c r="BG2" s="131"/>
      <c r="BH2" s="131"/>
      <c r="BR2" s="131"/>
      <c r="BS2" s="131"/>
      <c r="BT2" s="131"/>
      <c r="BU2" s="131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</row>
    <row r="3" spans="1:88">
      <c r="A3" s="206" t="s">
        <v>203</v>
      </c>
      <c r="B3" s="207"/>
      <c r="C3" s="206" t="s">
        <v>496</v>
      </c>
      <c r="D3" s="208" t="s">
        <v>476</v>
      </c>
      <c r="E3" s="207"/>
      <c r="F3" s="207"/>
      <c r="G3" s="207"/>
      <c r="H3" s="207"/>
      <c r="I3" s="207"/>
      <c r="J3" s="209"/>
      <c r="K3"/>
      <c r="L3"/>
      <c r="N3" s="241" t="s">
        <v>203</v>
      </c>
      <c r="O3" s="242"/>
      <c r="P3" s="241" t="s">
        <v>496</v>
      </c>
      <c r="Q3" s="242" t="s">
        <v>476</v>
      </c>
      <c r="R3" s="242"/>
      <c r="S3" s="242"/>
      <c r="T3" s="242"/>
      <c r="U3" s="242"/>
      <c r="V3" s="242"/>
      <c r="W3" s="243"/>
      <c r="X3" s="131"/>
      <c r="Y3" s="131"/>
      <c r="Z3" s="131"/>
      <c r="AA3" s="140"/>
      <c r="AB3" s="139" t="s">
        <v>181</v>
      </c>
      <c r="AC3" s="140" t="s">
        <v>183</v>
      </c>
      <c r="AD3" s="140"/>
      <c r="AE3" s="140"/>
      <c r="AF3" s="140"/>
      <c r="AG3" s="140"/>
      <c r="AH3" s="140"/>
      <c r="AI3" s="141"/>
      <c r="AJ3" s="131"/>
      <c r="AK3" s="131"/>
      <c r="AL3" s="202"/>
      <c r="AM3" s="139" t="s">
        <v>203</v>
      </c>
      <c r="AN3" s="140"/>
      <c r="AO3" s="139" t="s">
        <v>181</v>
      </c>
      <c r="AP3" s="140" t="s">
        <v>183</v>
      </c>
      <c r="AQ3" s="140"/>
      <c r="AR3" s="140"/>
      <c r="AS3" s="140"/>
      <c r="AT3" s="140"/>
      <c r="AU3" s="140"/>
      <c r="AV3" s="141"/>
      <c r="AW3"/>
      <c r="AX3" s="139" t="s">
        <v>203</v>
      </c>
      <c r="AY3" s="140"/>
      <c r="AZ3" s="139" t="s">
        <v>181</v>
      </c>
      <c r="BA3" s="140" t="s">
        <v>183</v>
      </c>
      <c r="BB3" s="140"/>
      <c r="BC3" s="140"/>
      <c r="BD3" s="140"/>
      <c r="BE3" s="140"/>
      <c r="BF3" s="140"/>
      <c r="BG3" s="141"/>
      <c r="BH3" s="131"/>
      <c r="BI3" s="131"/>
      <c r="BK3" s="139" t="s">
        <v>203</v>
      </c>
      <c r="BL3" s="140"/>
      <c r="BM3" s="139" t="s">
        <v>181</v>
      </c>
      <c r="BN3" s="140" t="s">
        <v>183</v>
      </c>
      <c r="BO3" s="140"/>
      <c r="BP3" s="140"/>
      <c r="BQ3" s="140"/>
      <c r="BR3" s="140"/>
      <c r="BS3" s="140"/>
      <c r="BT3" s="141"/>
      <c r="BU3" s="131"/>
      <c r="BV3" s="131"/>
      <c r="BZ3" s="128" t="s">
        <v>203</v>
      </c>
      <c r="CA3" s="128"/>
      <c r="CB3" s="128" t="s">
        <v>181</v>
      </c>
      <c r="CC3" s="128" t="s">
        <v>183</v>
      </c>
      <c r="CD3" s="128"/>
      <c r="CE3" s="128"/>
      <c r="CF3" s="128"/>
      <c r="CG3" s="128"/>
      <c r="CH3" s="128"/>
      <c r="CI3" s="128"/>
      <c r="CJ3" s="128"/>
    </row>
    <row r="4" spans="1:88">
      <c r="A4" s="210"/>
      <c r="B4" s="54"/>
      <c r="C4" s="211">
        <v>206</v>
      </c>
      <c r="D4" s="207"/>
      <c r="E4" s="207"/>
      <c r="F4" s="207"/>
      <c r="G4" s="207"/>
      <c r="H4" s="211">
        <v>501</v>
      </c>
      <c r="I4" s="211">
        <v>509</v>
      </c>
      <c r="J4" s="223">
        <v>559</v>
      </c>
      <c r="K4"/>
      <c r="L4" s="100" t="s">
        <v>388</v>
      </c>
      <c r="N4" s="244"/>
      <c r="O4" s="143"/>
      <c r="P4" s="241">
        <v>206</v>
      </c>
      <c r="Q4" s="242"/>
      <c r="R4" s="242"/>
      <c r="S4" s="242"/>
      <c r="T4" s="242"/>
      <c r="U4" s="241">
        <v>501</v>
      </c>
      <c r="V4" s="241">
        <v>509</v>
      </c>
      <c r="W4" s="245">
        <v>559</v>
      </c>
      <c r="X4" s="131"/>
      <c r="Y4" s="145" t="s">
        <v>388</v>
      </c>
      <c r="Z4" s="145"/>
      <c r="AA4" s="143"/>
      <c r="AB4" s="139">
        <v>206</v>
      </c>
      <c r="AC4" s="140"/>
      <c r="AD4" s="140"/>
      <c r="AE4" s="140"/>
      <c r="AF4" s="140"/>
      <c r="AG4" s="139">
        <v>501</v>
      </c>
      <c r="AH4" s="139">
        <v>509</v>
      </c>
      <c r="AI4" s="144">
        <v>559</v>
      </c>
      <c r="AJ4" s="131"/>
      <c r="AK4" s="145" t="s">
        <v>388</v>
      </c>
      <c r="AL4" s="203"/>
      <c r="AM4" s="142"/>
      <c r="AN4" s="143"/>
      <c r="AO4" s="139">
        <v>206</v>
      </c>
      <c r="AP4" s="140"/>
      <c r="AQ4" s="140"/>
      <c r="AR4" s="140"/>
      <c r="AS4" s="140"/>
      <c r="AT4" s="139">
        <v>501</v>
      </c>
      <c r="AU4" s="139">
        <v>509</v>
      </c>
      <c r="AV4" s="144">
        <v>559</v>
      </c>
      <c r="AW4"/>
      <c r="AX4" s="142"/>
      <c r="AY4" s="143"/>
      <c r="AZ4" s="139">
        <v>206</v>
      </c>
      <c r="BA4" s="140"/>
      <c r="BB4" s="140"/>
      <c r="BC4" s="140"/>
      <c r="BD4" s="140"/>
      <c r="BE4" s="139">
        <v>501</v>
      </c>
      <c r="BF4" s="139">
        <v>509</v>
      </c>
      <c r="BG4" s="144">
        <v>559</v>
      </c>
      <c r="BH4" s="131"/>
      <c r="BI4" s="145" t="s">
        <v>388</v>
      </c>
      <c r="BK4" s="142"/>
      <c r="BL4" s="143"/>
      <c r="BM4" s="139">
        <v>206</v>
      </c>
      <c r="BN4" s="140"/>
      <c r="BO4" s="140"/>
      <c r="BP4" s="140"/>
      <c r="BQ4" s="140"/>
      <c r="BR4" s="139">
        <v>501</v>
      </c>
      <c r="BS4" s="139">
        <v>509</v>
      </c>
      <c r="BT4" s="144">
        <v>559</v>
      </c>
      <c r="BU4" s="131"/>
      <c r="BV4" s="145" t="s">
        <v>388</v>
      </c>
      <c r="BZ4" s="128"/>
      <c r="CA4" s="128"/>
      <c r="CB4" s="128">
        <v>206</v>
      </c>
      <c r="CC4" s="128"/>
      <c r="CD4" s="128"/>
      <c r="CE4" s="128"/>
      <c r="CF4" s="128"/>
      <c r="CG4" s="128">
        <v>501</v>
      </c>
      <c r="CH4" s="128">
        <v>509</v>
      </c>
      <c r="CI4" s="128">
        <v>559</v>
      </c>
      <c r="CJ4" s="128" t="s">
        <v>388</v>
      </c>
    </row>
    <row r="5" spans="1:88">
      <c r="A5" s="206" t="s">
        <v>378</v>
      </c>
      <c r="B5" s="206" t="s">
        <v>361</v>
      </c>
      <c r="C5" s="211">
        <v>2014</v>
      </c>
      <c r="D5" s="212">
        <v>2015</v>
      </c>
      <c r="E5" s="212">
        <v>2016</v>
      </c>
      <c r="F5" s="212">
        <v>2017</v>
      </c>
      <c r="G5" s="212">
        <v>2018</v>
      </c>
      <c r="H5" s="211">
        <v>2018</v>
      </c>
      <c r="I5" s="211">
        <v>2018</v>
      </c>
      <c r="J5" s="223">
        <v>2018</v>
      </c>
      <c r="K5"/>
      <c r="L5" s="99">
        <f>G5</f>
        <v>2018</v>
      </c>
      <c r="N5" s="241" t="s">
        <v>378</v>
      </c>
      <c r="O5" s="241" t="s">
        <v>361</v>
      </c>
      <c r="P5" s="241">
        <v>2013</v>
      </c>
      <c r="Q5" s="246">
        <v>2014</v>
      </c>
      <c r="R5" s="246">
        <v>2015</v>
      </c>
      <c r="S5" s="246">
        <v>2016</v>
      </c>
      <c r="T5" s="246">
        <v>2017</v>
      </c>
      <c r="U5" s="241">
        <v>2017</v>
      </c>
      <c r="V5" s="241">
        <v>2017</v>
      </c>
      <c r="W5" s="245">
        <v>2017</v>
      </c>
      <c r="X5" s="131"/>
      <c r="Y5" s="147">
        <v>2017</v>
      </c>
      <c r="Z5" s="147"/>
      <c r="AA5" s="139" t="s">
        <v>361</v>
      </c>
      <c r="AB5" s="139">
        <v>2012</v>
      </c>
      <c r="AC5" s="146">
        <v>2013</v>
      </c>
      <c r="AD5" s="146">
        <v>2014</v>
      </c>
      <c r="AE5" s="146">
        <v>2015</v>
      </c>
      <c r="AF5" s="146">
        <v>2016</v>
      </c>
      <c r="AG5" s="139">
        <v>2016</v>
      </c>
      <c r="AH5" s="139">
        <v>2016</v>
      </c>
      <c r="AI5" s="144">
        <v>2016</v>
      </c>
      <c r="AJ5" s="131"/>
      <c r="AK5" s="147">
        <v>2016</v>
      </c>
      <c r="AL5" s="99"/>
      <c r="AM5" s="139" t="s">
        <v>378</v>
      </c>
      <c r="AN5" s="139" t="s">
        <v>361</v>
      </c>
      <c r="AO5" s="139">
        <v>2011</v>
      </c>
      <c r="AP5" s="146">
        <v>2012</v>
      </c>
      <c r="AQ5" s="146">
        <v>2013</v>
      </c>
      <c r="AR5" s="146">
        <v>2014</v>
      </c>
      <c r="AS5" s="146">
        <v>2015</v>
      </c>
      <c r="AT5" s="139">
        <v>2015</v>
      </c>
      <c r="AU5" s="139">
        <v>2015</v>
      </c>
      <c r="AV5" s="144">
        <v>2015</v>
      </c>
      <c r="AW5"/>
      <c r="AX5" s="139" t="s">
        <v>378</v>
      </c>
      <c r="AY5" s="139" t="s">
        <v>361</v>
      </c>
      <c r="AZ5" s="139">
        <v>2010</v>
      </c>
      <c r="BA5" s="146">
        <v>2011</v>
      </c>
      <c r="BB5" s="146">
        <v>2012</v>
      </c>
      <c r="BC5" s="146">
        <v>2013</v>
      </c>
      <c r="BD5" s="146">
        <v>2014</v>
      </c>
      <c r="BE5" s="139">
        <v>2014</v>
      </c>
      <c r="BF5" s="139">
        <v>2014</v>
      </c>
      <c r="BG5" s="144">
        <v>2014</v>
      </c>
      <c r="BH5" s="131"/>
      <c r="BI5" s="147">
        <v>2014</v>
      </c>
      <c r="BK5" s="139" t="s">
        <v>378</v>
      </c>
      <c r="BL5" s="139" t="s">
        <v>361</v>
      </c>
      <c r="BM5" s="139">
        <v>2009</v>
      </c>
      <c r="BN5" s="146">
        <v>2010</v>
      </c>
      <c r="BO5" s="146">
        <v>2011</v>
      </c>
      <c r="BP5" s="146">
        <v>2012</v>
      </c>
      <c r="BQ5" s="146">
        <v>2013</v>
      </c>
      <c r="BR5" s="139">
        <v>2013</v>
      </c>
      <c r="BS5" s="139">
        <v>2013</v>
      </c>
      <c r="BT5" s="144">
        <v>2013</v>
      </c>
      <c r="BU5" s="131"/>
      <c r="BV5" s="147">
        <v>2013</v>
      </c>
      <c r="BZ5" s="128" t="s">
        <v>378</v>
      </c>
      <c r="CA5" s="128" t="s">
        <v>361</v>
      </c>
      <c r="CB5" s="128">
        <v>2008</v>
      </c>
      <c r="CC5" s="128">
        <v>2009</v>
      </c>
      <c r="CD5" s="128">
        <v>2010</v>
      </c>
      <c r="CE5" s="128">
        <v>2011</v>
      </c>
      <c r="CF5" s="128">
        <v>2012</v>
      </c>
      <c r="CG5" s="128">
        <v>2012</v>
      </c>
      <c r="CH5" s="128">
        <v>2012</v>
      </c>
      <c r="CI5" s="128">
        <v>2012</v>
      </c>
      <c r="CJ5" s="128">
        <v>2012</v>
      </c>
    </row>
    <row r="6" spans="1:88">
      <c r="A6" s="211" t="s">
        <v>193</v>
      </c>
      <c r="B6" s="211" t="s">
        <v>36</v>
      </c>
      <c r="C6" s="213">
        <v>160.61892127948335</v>
      </c>
      <c r="D6" s="214">
        <v>71.13169157198314</v>
      </c>
      <c r="E6" s="214">
        <v>144.5484158663466</v>
      </c>
      <c r="F6" s="214">
        <v>174.68137522057012</v>
      </c>
      <c r="G6" s="214">
        <v>144.47448751302241</v>
      </c>
      <c r="H6" s="213">
        <v>4060</v>
      </c>
      <c r="I6" s="213">
        <v>42.228430000000003</v>
      </c>
      <c r="J6" s="224">
        <v>177548.11</v>
      </c>
      <c r="K6"/>
      <c r="L6" s="101">
        <f>G6/J6*100</f>
        <v>8.1372022215850354E-2</v>
      </c>
      <c r="N6" s="241" t="s">
        <v>193</v>
      </c>
      <c r="O6" s="241" t="s">
        <v>36</v>
      </c>
      <c r="P6" s="247">
        <v>203.42077580158562</v>
      </c>
      <c r="Q6" s="248">
        <v>160.61892127948332</v>
      </c>
      <c r="R6" s="248">
        <v>87.491461571983209</v>
      </c>
      <c r="S6" s="248">
        <v>157.92574586634657</v>
      </c>
      <c r="T6" s="248">
        <v>189.19190522057019</v>
      </c>
      <c r="U6" s="247">
        <v>3960</v>
      </c>
      <c r="V6" s="247">
        <v>41.31814</v>
      </c>
      <c r="W6" s="249">
        <v>167870.2</v>
      </c>
      <c r="X6" s="131"/>
      <c r="Y6" s="151">
        <v>0.11270130447248539</v>
      </c>
      <c r="Z6" s="151"/>
      <c r="AA6" s="139" t="s">
        <v>36</v>
      </c>
      <c r="AB6" s="148">
        <v>147.32051999999999</v>
      </c>
      <c r="AC6" s="149">
        <v>203.42078000000004</v>
      </c>
      <c r="AD6" s="149">
        <v>160.61895999999999</v>
      </c>
      <c r="AE6" s="149">
        <v>87.491510000000005</v>
      </c>
      <c r="AF6" s="149">
        <v>157.41409999999996</v>
      </c>
      <c r="AG6" s="148">
        <v>4270</v>
      </c>
      <c r="AH6" s="148">
        <v>40.606050000000003</v>
      </c>
      <c r="AI6" s="150">
        <v>152438.62</v>
      </c>
      <c r="AJ6" s="131"/>
      <c r="AK6" s="151">
        <v>0.10326392353853635</v>
      </c>
      <c r="AL6" s="204"/>
      <c r="AM6" s="139" t="s">
        <v>193</v>
      </c>
      <c r="AN6" s="139" t="s">
        <v>36</v>
      </c>
      <c r="AO6" s="148">
        <v>193.34796999999995</v>
      </c>
      <c r="AP6" s="149">
        <v>147.32051999999999</v>
      </c>
      <c r="AQ6" s="149">
        <v>203.42078000000004</v>
      </c>
      <c r="AR6" s="149">
        <v>160.71945000000002</v>
      </c>
      <c r="AS6" s="149">
        <v>88.254000000000005</v>
      </c>
      <c r="AT6" s="148">
        <v>4870</v>
      </c>
      <c r="AU6" s="148">
        <v>39.666519999999998</v>
      </c>
      <c r="AV6" s="150">
        <v>162253.62</v>
      </c>
      <c r="AW6"/>
      <c r="AX6" s="139" t="s">
        <v>193</v>
      </c>
      <c r="AY6" s="139" t="s">
        <v>36</v>
      </c>
      <c r="AZ6" s="148">
        <v>198.36494999999999</v>
      </c>
      <c r="BA6" s="149">
        <v>190.65253999999993</v>
      </c>
      <c r="BB6" s="149">
        <v>144.49624</v>
      </c>
      <c r="BC6" s="149">
        <v>200.67385000000002</v>
      </c>
      <c r="BD6" s="149">
        <v>157.66534000000001</v>
      </c>
      <c r="BE6" s="148">
        <v>5480</v>
      </c>
      <c r="BF6" s="148">
        <v>38.934330000000003</v>
      </c>
      <c r="BG6" s="150">
        <v>209781.91</v>
      </c>
      <c r="BH6" s="131"/>
      <c r="BI6" s="151">
        <v>7.5156785444464691E-2</v>
      </c>
      <c r="BK6" s="139" t="s">
        <v>193</v>
      </c>
      <c r="BL6" s="139" t="s">
        <v>36</v>
      </c>
      <c r="BM6" s="148">
        <v>317.51219000000003</v>
      </c>
      <c r="BN6" s="149">
        <v>198.32495</v>
      </c>
      <c r="BO6" s="149">
        <v>190.29254</v>
      </c>
      <c r="BP6" s="149">
        <v>144.49624</v>
      </c>
      <c r="BQ6" s="149">
        <v>207.96429000000003</v>
      </c>
      <c r="BR6" s="148">
        <v>5290</v>
      </c>
      <c r="BS6" s="148">
        <v>39.208190000000002</v>
      </c>
      <c r="BT6" s="150">
        <v>205155.07</v>
      </c>
      <c r="BU6" s="131"/>
      <c r="BV6" s="151">
        <v>0.10136931541589493</v>
      </c>
      <c r="BZ6" s="128" t="s">
        <v>193</v>
      </c>
      <c r="CA6" s="128" t="s">
        <v>36</v>
      </c>
      <c r="CB6" s="132">
        <v>325.05000000000013</v>
      </c>
      <c r="CC6" s="132">
        <v>318.64000000000004</v>
      </c>
      <c r="CD6" s="132">
        <v>198.32</v>
      </c>
      <c r="CE6" s="132">
        <v>190.29</v>
      </c>
      <c r="CF6" s="132">
        <v>144.49624</v>
      </c>
      <c r="CG6" s="132"/>
      <c r="CH6" s="132">
        <v>38.481699999999996</v>
      </c>
      <c r="CI6" s="132"/>
      <c r="CJ6" s="132" t="e">
        <v>#DIV/0!</v>
      </c>
    </row>
    <row r="7" spans="1:88">
      <c r="A7" s="210"/>
      <c r="B7" s="215" t="s">
        <v>37</v>
      </c>
      <c r="C7" s="216">
        <v>3537.5969936535939</v>
      </c>
      <c r="D7" s="55">
        <v>2524.5265612356566</v>
      </c>
      <c r="E7" s="55">
        <v>2437.3453928908525</v>
      </c>
      <c r="F7" s="55">
        <v>32.836479816430781</v>
      </c>
      <c r="G7" s="55">
        <v>2070.334102074351</v>
      </c>
      <c r="H7" s="216">
        <v>2800</v>
      </c>
      <c r="I7" s="216">
        <v>98.423599999999993</v>
      </c>
      <c r="J7" s="225">
        <v>244615.87</v>
      </c>
      <c r="K7"/>
      <c r="L7" s="101">
        <f t="shared" ref="L7:L70" si="0">G7/J7*100</f>
        <v>0.84636131828828232</v>
      </c>
      <c r="N7" s="244"/>
      <c r="O7" s="250" t="s">
        <v>37</v>
      </c>
      <c r="P7" s="251">
        <v>5512.5118148107804</v>
      </c>
      <c r="Q7" s="154">
        <v>3537.5969936535939</v>
      </c>
      <c r="R7" s="154">
        <v>2499.432921235657</v>
      </c>
      <c r="S7" s="154">
        <v>2130.3344028908523</v>
      </c>
      <c r="T7" s="154">
        <v>-113.69811289356907</v>
      </c>
      <c r="U7" s="251">
        <v>3010</v>
      </c>
      <c r="V7" s="251">
        <v>97.553150000000002</v>
      </c>
      <c r="W7" s="252">
        <v>230946.13</v>
      </c>
      <c r="X7" s="131"/>
      <c r="Y7" s="151">
        <v>-4.9231443234649175E-2</v>
      </c>
      <c r="Z7" s="151"/>
      <c r="AA7" s="152" t="s">
        <v>37</v>
      </c>
      <c r="AB7" s="153">
        <v>1813.4328</v>
      </c>
      <c r="AC7" s="154">
        <v>5512.5118600000014</v>
      </c>
      <c r="AD7" s="154">
        <v>3537.5969900000005</v>
      </c>
      <c r="AE7" s="154">
        <v>2499.4329200000006</v>
      </c>
      <c r="AF7" s="154">
        <v>2130.2892200000006</v>
      </c>
      <c r="AG7" s="153">
        <v>3460</v>
      </c>
      <c r="AH7" s="153">
        <v>95.688680000000005</v>
      </c>
      <c r="AI7" s="155">
        <v>335741.71</v>
      </c>
      <c r="AJ7" s="131"/>
      <c r="AK7" s="151">
        <v>0.63450240364832844</v>
      </c>
      <c r="AL7" s="204"/>
      <c r="AM7" s="142"/>
      <c r="AN7" s="152" t="s">
        <v>37</v>
      </c>
      <c r="AO7" s="153">
        <v>424.26632999999998</v>
      </c>
      <c r="AP7" s="154">
        <v>1813.4326899999996</v>
      </c>
      <c r="AQ7" s="154">
        <v>5512.5118600000014</v>
      </c>
      <c r="AR7" s="154">
        <v>3537.5969900000009</v>
      </c>
      <c r="AS7" s="154">
        <v>2487.7034399999998</v>
      </c>
      <c r="AT7" s="153">
        <v>3340</v>
      </c>
      <c r="AU7" s="153">
        <v>91.508080000000007</v>
      </c>
      <c r="AV7" s="155">
        <v>324702.71000000002</v>
      </c>
      <c r="AW7"/>
      <c r="AX7" s="142"/>
      <c r="AY7" s="152" t="s">
        <v>37</v>
      </c>
      <c r="AZ7" s="153">
        <v>589.13862000000029</v>
      </c>
      <c r="BA7" s="154">
        <v>416.41663</v>
      </c>
      <c r="BB7" s="154">
        <v>1806.7527399999999</v>
      </c>
      <c r="BC7" s="154">
        <v>5508.1588200000006</v>
      </c>
      <c r="BD7" s="154">
        <v>3532.1730699999994</v>
      </c>
      <c r="BE7" s="153">
        <v>3050</v>
      </c>
      <c r="BF7" s="153">
        <v>89.579669999999993</v>
      </c>
      <c r="BG7" s="155">
        <v>279242.11</v>
      </c>
      <c r="BH7" s="131"/>
      <c r="BI7" s="151">
        <v>1.2649141886229121</v>
      </c>
      <c r="BK7" s="142"/>
      <c r="BL7" s="152" t="s">
        <v>37</v>
      </c>
      <c r="BM7" s="153">
        <v>1000.02943</v>
      </c>
      <c r="BN7" s="154">
        <v>597.20886000000007</v>
      </c>
      <c r="BO7" s="154">
        <v>414.46602999999993</v>
      </c>
      <c r="BP7" s="154">
        <v>1806.6257399999995</v>
      </c>
      <c r="BQ7" s="154">
        <v>5505.6529799999989</v>
      </c>
      <c r="BR7" s="153">
        <v>3160</v>
      </c>
      <c r="BS7" s="153">
        <v>82.056380000000004</v>
      </c>
      <c r="BT7" s="155">
        <v>266219.49</v>
      </c>
      <c r="BU7" s="131"/>
      <c r="BV7" s="151">
        <v>2.0680878699001335</v>
      </c>
      <c r="BZ7" s="128"/>
      <c r="CA7" s="128" t="s">
        <v>37</v>
      </c>
      <c r="CB7" s="132">
        <v>1742.3200000000002</v>
      </c>
      <c r="CC7" s="132">
        <v>1004.53</v>
      </c>
      <c r="CD7" s="132">
        <v>597.20999999999992</v>
      </c>
      <c r="CE7" s="132">
        <v>414.47</v>
      </c>
      <c r="CF7" s="132">
        <v>1806.6257399999995</v>
      </c>
      <c r="CG7" s="132">
        <v>3000</v>
      </c>
      <c r="CH7" s="132">
        <v>80.721869999999996</v>
      </c>
      <c r="CI7" s="132">
        <v>254233.04</v>
      </c>
      <c r="CJ7" s="132">
        <v>0.71061799835300699</v>
      </c>
    </row>
    <row r="8" spans="1:88">
      <c r="A8" s="210"/>
      <c r="B8" s="215" t="s">
        <v>324</v>
      </c>
      <c r="C8" s="216">
        <v>210.28353745861671</v>
      </c>
      <c r="D8" s="55">
        <v>157.37081052761005</v>
      </c>
      <c r="E8" s="55">
        <v>179.48946494340686</v>
      </c>
      <c r="F8" s="55">
        <v>431.87135208554935</v>
      </c>
      <c r="G8" s="55">
        <v>303.30972781771436</v>
      </c>
      <c r="H8" s="216">
        <v>6330</v>
      </c>
      <c r="I8" s="216">
        <v>6.6785699999999997</v>
      </c>
      <c r="J8" s="225">
        <v>48986.080000000002</v>
      </c>
      <c r="K8"/>
      <c r="L8" s="101">
        <f t="shared" si="0"/>
        <v>0.61917534086767989</v>
      </c>
      <c r="N8" s="244"/>
      <c r="O8" s="250" t="s">
        <v>324</v>
      </c>
      <c r="P8" s="251">
        <v>128.82878108998838</v>
      </c>
      <c r="Q8" s="154">
        <v>210.28353745861671</v>
      </c>
      <c r="R8" s="154">
        <v>157.37081052761002</v>
      </c>
      <c r="S8" s="154">
        <v>179.48946494340677</v>
      </c>
      <c r="T8" s="154">
        <v>431.8713520855494</v>
      </c>
      <c r="U8" s="251">
        <v>6540</v>
      </c>
      <c r="V8" s="251">
        <v>6.3746200000000002</v>
      </c>
      <c r="W8" s="252">
        <v>51792.79</v>
      </c>
      <c r="X8" s="131"/>
      <c r="Y8" s="151">
        <v>0.833844541075214</v>
      </c>
      <c r="Z8" s="151"/>
      <c r="AA8" s="152" t="s">
        <v>324</v>
      </c>
      <c r="AB8" s="153">
        <v>87.122620000000026</v>
      </c>
      <c r="AC8" s="154">
        <v>128.82876000000002</v>
      </c>
      <c r="AD8" s="154">
        <v>210.28354999999999</v>
      </c>
      <c r="AE8" s="154">
        <v>157.3708</v>
      </c>
      <c r="AF8" s="154">
        <v>179.48944</v>
      </c>
      <c r="AG8" s="153"/>
      <c r="AH8" s="153">
        <v>6.2932499999999996</v>
      </c>
      <c r="AI8" s="155"/>
      <c r="AJ8" s="131"/>
      <c r="AK8" s="151" t="e">
        <v>#DIV/0!</v>
      </c>
      <c r="AL8" s="204"/>
      <c r="AM8" s="142"/>
      <c r="AN8" s="152" t="s">
        <v>324</v>
      </c>
      <c r="AO8" s="153">
        <v>641.09626000000003</v>
      </c>
      <c r="AP8" s="154">
        <v>87.122620000000026</v>
      </c>
      <c r="AQ8" s="154">
        <v>128.82876000000002</v>
      </c>
      <c r="AR8" s="154">
        <v>210.33378999999999</v>
      </c>
      <c r="AS8" s="154">
        <v>157.61233000000001</v>
      </c>
      <c r="AT8" s="153">
        <v>6030</v>
      </c>
      <c r="AU8" s="153">
        <v>6.2784399999999998</v>
      </c>
      <c r="AV8" s="155">
        <v>31182.92</v>
      </c>
      <c r="AW8"/>
      <c r="AX8" s="142"/>
      <c r="AY8" s="152" t="s">
        <v>324</v>
      </c>
      <c r="AZ8" s="153">
        <v>8.539999999999992</v>
      </c>
      <c r="BA8" s="154">
        <v>641.09626000000003</v>
      </c>
      <c r="BB8" s="154">
        <v>87.091580000000022</v>
      </c>
      <c r="BC8" s="154">
        <v>128.85341</v>
      </c>
      <c r="BD8" s="154">
        <v>210.29940000000002</v>
      </c>
      <c r="BE8" s="153">
        <v>7910</v>
      </c>
      <c r="BF8" s="153">
        <v>6.2589800000000002</v>
      </c>
      <c r="BG8" s="155">
        <v>42654.31</v>
      </c>
      <c r="BH8" s="131"/>
      <c r="BI8" s="151">
        <v>0.49303200544095083</v>
      </c>
      <c r="BK8" s="142"/>
      <c r="BL8" s="152" t="s">
        <v>324</v>
      </c>
      <c r="BM8" s="153">
        <v>41.06</v>
      </c>
      <c r="BN8" s="154">
        <v>8.539999999999992</v>
      </c>
      <c r="BO8" s="154">
        <v>642.16626000000008</v>
      </c>
      <c r="BP8" s="154">
        <v>87.091579999999979</v>
      </c>
      <c r="BQ8" s="154">
        <v>129.46165999999999</v>
      </c>
      <c r="BR8" s="153"/>
      <c r="BS8" s="153">
        <v>6.2015200000000004</v>
      </c>
      <c r="BT8" s="155"/>
      <c r="BU8" s="131"/>
      <c r="BV8" s="151" t="e">
        <v>#DIV/0!</v>
      </c>
      <c r="BZ8" s="128"/>
      <c r="CA8" s="128" t="s">
        <v>324</v>
      </c>
      <c r="CB8" s="132">
        <v>74.2</v>
      </c>
      <c r="CC8" s="132">
        <v>41.06</v>
      </c>
      <c r="CD8" s="132">
        <v>8.5399999999999938</v>
      </c>
      <c r="CE8" s="132">
        <v>642.16999999999973</v>
      </c>
      <c r="CF8" s="132">
        <v>87.091579999999979</v>
      </c>
      <c r="CG8" s="132"/>
      <c r="CH8" s="132">
        <v>6.1546200000000004</v>
      </c>
      <c r="CI8" s="132"/>
      <c r="CJ8" s="132" t="e">
        <v>#DIV/0!</v>
      </c>
    </row>
    <row r="9" spans="1:88">
      <c r="A9" s="210"/>
      <c r="B9" s="215" t="s">
        <v>38</v>
      </c>
      <c r="C9" s="216">
        <v>2240.1453797341437</v>
      </c>
      <c r="D9" s="55">
        <v>1518.2761300713896</v>
      </c>
      <c r="E9" s="55">
        <v>2062.3091088155384</v>
      </c>
      <c r="F9" s="55">
        <v>2416.2748481831568</v>
      </c>
      <c r="G9" s="55">
        <v>814.02355196836334</v>
      </c>
      <c r="H9" s="216">
        <v>3090</v>
      </c>
      <c r="I9" s="216">
        <v>36.029139999999998</v>
      </c>
      <c r="J9" s="225">
        <v>116110.79</v>
      </c>
      <c r="K9"/>
      <c r="L9" s="101">
        <f t="shared" si="0"/>
        <v>0.70107485442857065</v>
      </c>
      <c r="N9" s="244"/>
      <c r="O9" s="250" t="s">
        <v>38</v>
      </c>
      <c r="P9" s="251">
        <v>2008.6477950908873</v>
      </c>
      <c r="Q9" s="154">
        <v>2240.1453797341437</v>
      </c>
      <c r="R9" s="154">
        <v>1481.4298500713899</v>
      </c>
      <c r="S9" s="154">
        <v>1992.3449488155381</v>
      </c>
      <c r="T9" s="154">
        <v>1884.8882313131558</v>
      </c>
      <c r="U9" s="251">
        <v>2860</v>
      </c>
      <c r="V9" s="251">
        <v>35.739579999999997</v>
      </c>
      <c r="W9" s="252">
        <v>107083.49</v>
      </c>
      <c r="X9" s="131"/>
      <c r="Y9" s="151">
        <v>1.7602043333787083</v>
      </c>
      <c r="Z9" s="151"/>
      <c r="AA9" s="152" t="s">
        <v>38</v>
      </c>
      <c r="AB9" s="153">
        <v>1471.1402600000001</v>
      </c>
      <c r="AC9" s="154">
        <v>2008.6477799999993</v>
      </c>
      <c r="AD9" s="154">
        <v>2240.1453699999993</v>
      </c>
      <c r="AE9" s="154">
        <v>1481.42985</v>
      </c>
      <c r="AF9" s="154">
        <v>1992.3449499999997</v>
      </c>
      <c r="AG9" s="153">
        <v>2850</v>
      </c>
      <c r="AH9" s="153">
        <v>35.276789999999998</v>
      </c>
      <c r="AI9" s="155">
        <v>99645.24</v>
      </c>
      <c r="AJ9" s="131"/>
      <c r="AK9" s="151">
        <v>1.9994381568050814</v>
      </c>
      <c r="AL9" s="204"/>
      <c r="AM9" s="142"/>
      <c r="AN9" s="152" t="s">
        <v>38</v>
      </c>
      <c r="AO9" s="153">
        <v>1440.2429599999998</v>
      </c>
      <c r="AP9" s="154">
        <v>1471.1402600000001</v>
      </c>
      <c r="AQ9" s="154">
        <v>2008.6477799999993</v>
      </c>
      <c r="AR9" s="154">
        <v>2240.4261399999987</v>
      </c>
      <c r="AS9" s="154">
        <v>1368.8593500000002</v>
      </c>
      <c r="AT9" s="153">
        <v>3040</v>
      </c>
      <c r="AU9" s="153">
        <v>34.377510000000001</v>
      </c>
      <c r="AV9" s="155">
        <v>98538.55</v>
      </c>
      <c r="AW9"/>
      <c r="AX9" s="142"/>
      <c r="AY9" s="152" t="s">
        <v>38</v>
      </c>
      <c r="AZ9" s="153">
        <v>990.00835999999981</v>
      </c>
      <c r="BA9" s="154">
        <v>1434.7129199999997</v>
      </c>
      <c r="BB9" s="154">
        <v>1465.4497700000002</v>
      </c>
      <c r="BC9" s="154">
        <v>2004.0401800000002</v>
      </c>
      <c r="BD9" s="154">
        <v>2247.0350099999996</v>
      </c>
      <c r="BE9" s="153">
        <v>2980</v>
      </c>
      <c r="BF9" s="153">
        <v>33.921199999999999</v>
      </c>
      <c r="BG9" s="155">
        <v>104106.29</v>
      </c>
      <c r="BH9" s="131"/>
      <c r="BI9" s="151">
        <v>2.1584046554727863</v>
      </c>
      <c r="BK9" s="142"/>
      <c r="BL9" s="152" t="s">
        <v>38</v>
      </c>
      <c r="BM9" s="153">
        <v>1047.2073800000001</v>
      </c>
      <c r="BN9" s="154">
        <v>992.54098999999974</v>
      </c>
      <c r="BO9" s="154">
        <v>1455.66893</v>
      </c>
      <c r="BP9" s="154">
        <v>1480.3597700000003</v>
      </c>
      <c r="BQ9" s="154">
        <v>1966.1387499999998</v>
      </c>
      <c r="BR9" s="153">
        <v>3030</v>
      </c>
      <c r="BS9" s="153">
        <v>33.008150000000001</v>
      </c>
      <c r="BT9" s="155">
        <v>101519.01</v>
      </c>
      <c r="BU9" s="131"/>
      <c r="BV9" s="151">
        <v>1.9367197828268814</v>
      </c>
      <c r="BZ9" s="128"/>
      <c r="CA9" s="128" t="s">
        <v>38</v>
      </c>
      <c r="CB9" s="132">
        <v>1451.1799999999998</v>
      </c>
      <c r="CC9" s="132">
        <v>929.59</v>
      </c>
      <c r="CD9" s="132">
        <v>992.53999999999974</v>
      </c>
      <c r="CE9" s="132">
        <v>1455.67</v>
      </c>
      <c r="CF9" s="132">
        <v>1480.3597700000003</v>
      </c>
      <c r="CG9" s="132">
        <v>2950</v>
      </c>
      <c r="CH9" s="132">
        <v>32.521140000000003</v>
      </c>
      <c r="CI9" s="132">
        <v>93832.04</v>
      </c>
      <c r="CJ9" s="132">
        <v>1.577669812997778</v>
      </c>
    </row>
    <row r="10" spans="1:88">
      <c r="A10" s="210"/>
      <c r="B10" s="215" t="s">
        <v>39</v>
      </c>
      <c r="C10" s="216">
        <v>922.70145890249557</v>
      </c>
      <c r="D10" s="55">
        <v>495.8659368483888</v>
      </c>
      <c r="E10" s="55">
        <v>646.8177616063922</v>
      </c>
      <c r="F10" s="55">
        <v>811.63504908988284</v>
      </c>
      <c r="G10" s="55">
        <v>806.7418678306301</v>
      </c>
      <c r="H10" s="216">
        <v>3500</v>
      </c>
      <c r="I10" s="216">
        <v>11.565200000000001</v>
      </c>
      <c r="J10" s="225">
        <v>38497.660000000003</v>
      </c>
      <c r="K10"/>
      <c r="L10" s="101">
        <f t="shared" si="0"/>
        <v>2.0955607894885819</v>
      </c>
      <c r="N10" s="244"/>
      <c r="O10" s="250" t="s">
        <v>39</v>
      </c>
      <c r="P10" s="251">
        <v>714.65839380407817</v>
      </c>
      <c r="Q10" s="154">
        <v>922.70145890249557</v>
      </c>
      <c r="R10" s="154">
        <v>474.53695684838874</v>
      </c>
      <c r="S10" s="154">
        <v>627.43918160639248</v>
      </c>
      <c r="T10" s="154">
        <v>775.77210808988286</v>
      </c>
      <c r="U10" s="251">
        <v>3500</v>
      </c>
      <c r="V10" s="251">
        <v>11.53213</v>
      </c>
      <c r="W10" s="252">
        <v>38849.99</v>
      </c>
      <c r="X10" s="131"/>
      <c r="Y10" s="151">
        <v>1.9968399170498703</v>
      </c>
      <c r="Z10" s="151"/>
      <c r="AA10" s="152" t="s">
        <v>39</v>
      </c>
      <c r="AB10" s="153">
        <v>1022.1336800000001</v>
      </c>
      <c r="AC10" s="154">
        <v>714.65840000000003</v>
      </c>
      <c r="AD10" s="154">
        <v>922.70143999999982</v>
      </c>
      <c r="AE10" s="154">
        <v>474.53698999999983</v>
      </c>
      <c r="AF10" s="154">
        <v>627.4292200000001</v>
      </c>
      <c r="AG10" s="153">
        <v>3690</v>
      </c>
      <c r="AH10" s="153">
        <v>11.40325</v>
      </c>
      <c r="AI10" s="155">
        <v>40447.39</v>
      </c>
      <c r="AJ10" s="131"/>
      <c r="AK10" s="151">
        <v>1.5512230084561702</v>
      </c>
      <c r="AL10" s="204"/>
      <c r="AM10" s="142"/>
      <c r="AN10" s="152" t="s">
        <v>39</v>
      </c>
      <c r="AO10" s="153">
        <v>925.23206000000005</v>
      </c>
      <c r="AP10" s="154">
        <v>1022.1336800000001</v>
      </c>
      <c r="AQ10" s="154">
        <v>714.65840000000003</v>
      </c>
      <c r="AR10" s="154">
        <v>922.72153999999989</v>
      </c>
      <c r="AS10" s="154">
        <v>474.55306999999988</v>
      </c>
      <c r="AT10" s="153">
        <v>3970</v>
      </c>
      <c r="AU10" s="153">
        <v>11.107799999999999</v>
      </c>
      <c r="AV10" s="155">
        <v>41734.089999999997</v>
      </c>
      <c r="AW10"/>
      <c r="AX10" s="142"/>
      <c r="AY10" s="152" t="s">
        <v>39</v>
      </c>
      <c r="AZ10" s="153">
        <v>550.4214099999997</v>
      </c>
      <c r="BA10" s="154">
        <v>922.06239999999991</v>
      </c>
      <c r="BB10" s="154">
        <v>1016.88525</v>
      </c>
      <c r="BC10" s="154">
        <v>710.4113900000001</v>
      </c>
      <c r="BD10" s="154">
        <v>921.28476999999998</v>
      </c>
      <c r="BE10" s="153"/>
      <c r="BF10" s="153">
        <v>10.996600000000001</v>
      </c>
      <c r="BG10" s="155"/>
      <c r="BH10" s="131"/>
      <c r="BI10" s="151" t="e">
        <v>#DIV/0!</v>
      </c>
      <c r="BK10" s="142"/>
      <c r="BL10" s="152" t="s">
        <v>39</v>
      </c>
      <c r="BM10" s="153">
        <v>502.79468000000003</v>
      </c>
      <c r="BN10" s="154">
        <v>550.35559999999975</v>
      </c>
      <c r="BO10" s="154">
        <v>921.08294999999998</v>
      </c>
      <c r="BP10" s="154">
        <v>1017.0152499999998</v>
      </c>
      <c r="BQ10" s="154">
        <v>713.68264000000011</v>
      </c>
      <c r="BR10" s="153">
        <v>4360</v>
      </c>
      <c r="BS10" s="153">
        <v>10.8865</v>
      </c>
      <c r="BT10" s="155">
        <v>46566.14</v>
      </c>
      <c r="BU10" s="131"/>
      <c r="BV10" s="151">
        <v>1.5326214283597484</v>
      </c>
      <c r="BZ10" s="128"/>
      <c r="CA10" s="128" t="s">
        <v>39</v>
      </c>
      <c r="CB10" s="132">
        <v>374.96000000000004</v>
      </c>
      <c r="CC10" s="132">
        <v>502.79</v>
      </c>
      <c r="CD10" s="132">
        <v>550.35999999999979</v>
      </c>
      <c r="CE10" s="132">
        <v>921.07999999999993</v>
      </c>
      <c r="CF10" s="132">
        <v>1017.0152499999998</v>
      </c>
      <c r="CG10" s="132">
        <v>4150</v>
      </c>
      <c r="CH10" s="132">
        <v>10.7775</v>
      </c>
      <c r="CI10" s="132">
        <v>43637.91</v>
      </c>
      <c r="CJ10" s="132">
        <v>2.330577358081539</v>
      </c>
    </row>
    <row r="11" spans="1:88">
      <c r="A11" s="210"/>
      <c r="B11" s="215" t="s">
        <v>333</v>
      </c>
      <c r="C11" s="216">
        <v>254.34297571863004</v>
      </c>
      <c r="D11" s="55">
        <v>305.24879681332231</v>
      </c>
      <c r="E11" s="55">
        <v>281.43273961493259</v>
      </c>
      <c r="F11" s="55">
        <v>168.3066917833778</v>
      </c>
      <c r="G11" s="55">
        <v>431.18085269237662</v>
      </c>
      <c r="H11" s="216"/>
      <c r="I11" s="216"/>
      <c r="J11" s="225"/>
      <c r="K11"/>
      <c r="L11" s="101" t="e">
        <f t="shared" si="0"/>
        <v>#DIV/0!</v>
      </c>
      <c r="N11" s="244"/>
      <c r="O11" s="250" t="s">
        <v>333</v>
      </c>
      <c r="P11" s="251">
        <v>232.55728876271624</v>
      </c>
      <c r="Q11" s="154">
        <v>254.3429757186301</v>
      </c>
      <c r="R11" s="154">
        <v>305.24879681332231</v>
      </c>
      <c r="S11" s="154">
        <v>281.43273961493247</v>
      </c>
      <c r="T11" s="154">
        <v>158.56305520337779</v>
      </c>
      <c r="U11" s="251"/>
      <c r="V11" s="251"/>
      <c r="W11" s="252"/>
      <c r="X11" s="131"/>
      <c r="Y11" s="151" t="e">
        <v>#DIV/0!</v>
      </c>
      <c r="Z11" s="151"/>
      <c r="AA11" s="152" t="s">
        <v>333</v>
      </c>
      <c r="AB11" s="153">
        <v>219.84187999999997</v>
      </c>
      <c r="AC11" s="154">
        <v>232.55729000000002</v>
      </c>
      <c r="AD11" s="154">
        <v>254.34295000000003</v>
      </c>
      <c r="AE11" s="154">
        <v>305.24878000000001</v>
      </c>
      <c r="AF11" s="154">
        <v>281.43272999999999</v>
      </c>
      <c r="AG11" s="153"/>
      <c r="AH11" s="153"/>
      <c r="AI11" s="155"/>
      <c r="AJ11" s="131"/>
      <c r="AK11" s="151" t="e">
        <v>#DIV/0!</v>
      </c>
      <c r="AL11" s="204"/>
      <c r="AM11" s="142"/>
      <c r="AN11" s="152" t="s">
        <v>333</v>
      </c>
      <c r="AO11" s="153">
        <v>463.27000000000004</v>
      </c>
      <c r="AP11" s="154">
        <v>219.84187999999997</v>
      </c>
      <c r="AQ11" s="154">
        <v>232.55729000000002</v>
      </c>
      <c r="AR11" s="154">
        <v>286.47515000000004</v>
      </c>
      <c r="AS11" s="154">
        <v>330.08540999999997</v>
      </c>
      <c r="AT11" s="153"/>
      <c r="AU11" s="153"/>
      <c r="AV11" s="155"/>
      <c r="AW11"/>
      <c r="AX11" s="142"/>
      <c r="AY11" s="152" t="s">
        <v>333</v>
      </c>
      <c r="AZ11" s="153">
        <v>323.03000000000003</v>
      </c>
      <c r="BA11" s="154">
        <v>463.27000000000004</v>
      </c>
      <c r="BB11" s="154">
        <v>219.07252</v>
      </c>
      <c r="BC11" s="154">
        <v>231.79759000000004</v>
      </c>
      <c r="BD11" s="154">
        <v>285.05252000000002</v>
      </c>
      <c r="BE11" s="153"/>
      <c r="BF11" s="153"/>
      <c r="BG11" s="155"/>
      <c r="BH11" s="131"/>
      <c r="BI11" s="151" t="e">
        <v>#DIV/0!</v>
      </c>
      <c r="BK11" s="142"/>
      <c r="BL11" s="152" t="s">
        <v>333</v>
      </c>
      <c r="BM11" s="153">
        <v>267.01</v>
      </c>
      <c r="BN11" s="154">
        <v>323.03000000000003</v>
      </c>
      <c r="BO11" s="154">
        <v>451.83000000000004</v>
      </c>
      <c r="BP11" s="154">
        <v>219.07252</v>
      </c>
      <c r="BQ11" s="154">
        <v>203.20443000000003</v>
      </c>
      <c r="BR11" s="153"/>
      <c r="BS11" s="153"/>
      <c r="BT11" s="155"/>
      <c r="BU11" s="131"/>
      <c r="BV11" s="151" t="e">
        <v>#DIV/0!</v>
      </c>
      <c r="BZ11" s="128"/>
      <c r="CA11" s="128" t="s">
        <v>333</v>
      </c>
      <c r="CB11" s="132">
        <v>257.90999999999997</v>
      </c>
      <c r="CC11" s="132">
        <v>267.01</v>
      </c>
      <c r="CD11" s="132">
        <v>323.03000000000003</v>
      </c>
      <c r="CE11" s="132">
        <v>451.82999999999987</v>
      </c>
      <c r="CF11" s="132">
        <v>219.07252</v>
      </c>
      <c r="CG11" s="132"/>
      <c r="CH11" s="132"/>
      <c r="CI11" s="132"/>
      <c r="CJ11" s="132" t="e">
        <v>#DIV/0!</v>
      </c>
    </row>
    <row r="12" spans="1:88">
      <c r="A12" s="211" t="s">
        <v>194</v>
      </c>
      <c r="B12" s="207"/>
      <c r="C12" s="213">
        <v>7325.6892667469638</v>
      </c>
      <c r="D12" s="214">
        <v>5072.4199270683494</v>
      </c>
      <c r="E12" s="214">
        <v>5751.9428837374699</v>
      </c>
      <c r="F12" s="214">
        <v>4035.6057961789675</v>
      </c>
      <c r="G12" s="214">
        <v>4570.0645898964576</v>
      </c>
      <c r="H12" s="213">
        <v>19780</v>
      </c>
      <c r="I12" s="213">
        <v>194.92493999999999</v>
      </c>
      <c r="J12" s="224">
        <v>625758.51</v>
      </c>
      <c r="K12"/>
      <c r="L12" s="101">
        <f t="shared" si="0"/>
        <v>0.73032400149004084</v>
      </c>
      <c r="N12" s="241" t="s">
        <v>194</v>
      </c>
      <c r="O12" s="242"/>
      <c r="P12" s="247">
        <v>8800.624849360036</v>
      </c>
      <c r="Q12" s="248">
        <v>7325.6892667469638</v>
      </c>
      <c r="R12" s="248">
        <v>5005.5107970683512</v>
      </c>
      <c r="S12" s="248">
        <v>5368.9664837374694</v>
      </c>
      <c r="T12" s="248">
        <v>3326.5885390189665</v>
      </c>
      <c r="U12" s="247">
        <v>19870</v>
      </c>
      <c r="V12" s="247">
        <v>192.51761999999997</v>
      </c>
      <c r="W12" s="249">
        <v>596542.6</v>
      </c>
      <c r="X12" s="131"/>
      <c r="Y12" s="151">
        <v>0.55764475814786174</v>
      </c>
      <c r="Z12" s="151"/>
      <c r="AA12" s="140"/>
      <c r="AB12" s="148">
        <v>4760.9917599999999</v>
      </c>
      <c r="AC12" s="149">
        <v>8800.6248700000015</v>
      </c>
      <c r="AD12" s="149">
        <v>7325.6892600000001</v>
      </c>
      <c r="AE12" s="149">
        <v>5005.5108499999997</v>
      </c>
      <c r="AF12" s="149">
        <v>5368.3996600000009</v>
      </c>
      <c r="AG12" s="148">
        <v>14270</v>
      </c>
      <c r="AH12" s="148">
        <v>189.26802000000004</v>
      </c>
      <c r="AI12" s="150">
        <v>628272.96000000008</v>
      </c>
      <c r="AJ12" s="131"/>
      <c r="AK12" s="151">
        <v>0.85446931537527893</v>
      </c>
      <c r="AL12" s="204"/>
      <c r="AM12" s="139" t="s">
        <v>194</v>
      </c>
      <c r="AN12" s="140"/>
      <c r="AO12" s="148">
        <v>4087.4555800000003</v>
      </c>
      <c r="AP12" s="149">
        <v>4760.9916499999999</v>
      </c>
      <c r="AQ12" s="149">
        <v>8800.6248700000015</v>
      </c>
      <c r="AR12" s="149">
        <v>7358.2730599999995</v>
      </c>
      <c r="AS12" s="149">
        <v>4907.0675999999994</v>
      </c>
      <c r="AT12" s="148">
        <v>21250</v>
      </c>
      <c r="AU12" s="148">
        <v>182.93834999999999</v>
      </c>
      <c r="AV12" s="150">
        <v>658411.89</v>
      </c>
      <c r="AW12"/>
      <c r="AX12" s="139" t="s">
        <v>194</v>
      </c>
      <c r="AY12" s="140"/>
      <c r="AZ12" s="148">
        <v>2659.5033399999998</v>
      </c>
      <c r="BA12" s="149">
        <v>4068.2107499999997</v>
      </c>
      <c r="BB12" s="149">
        <v>4739.7480999999998</v>
      </c>
      <c r="BC12" s="149">
        <v>8783.9352400000007</v>
      </c>
      <c r="BD12" s="149">
        <v>7353.5101099999993</v>
      </c>
      <c r="BE12" s="148">
        <v>19420</v>
      </c>
      <c r="BF12" s="148">
        <v>179.69078000000002</v>
      </c>
      <c r="BG12" s="150">
        <v>635784.62000000011</v>
      </c>
      <c r="BH12" s="131"/>
      <c r="BI12" s="151">
        <v>1.1566039628325702</v>
      </c>
      <c r="BK12" s="139" t="s">
        <v>194</v>
      </c>
      <c r="BL12" s="140"/>
      <c r="BM12" s="148">
        <v>3175.6136800000004</v>
      </c>
      <c r="BN12" s="149">
        <v>2670.0003999999999</v>
      </c>
      <c r="BO12" s="149">
        <v>4075.5067099999997</v>
      </c>
      <c r="BP12" s="149">
        <v>4754.6610999999994</v>
      </c>
      <c r="BQ12" s="149">
        <v>8726.1047499999986</v>
      </c>
      <c r="BR12" s="148">
        <v>15840</v>
      </c>
      <c r="BS12" s="148">
        <v>171.36074000000002</v>
      </c>
      <c r="BT12" s="150">
        <v>619459.71</v>
      </c>
      <c r="BU12" s="131"/>
      <c r="BV12" s="151"/>
      <c r="BZ12" s="128" t="s">
        <v>194</v>
      </c>
      <c r="CA12" s="128"/>
      <c r="CB12" s="132">
        <v>4225.62</v>
      </c>
      <c r="CC12" s="132">
        <v>3063.62</v>
      </c>
      <c r="CD12" s="132">
        <v>2669.9999999999995</v>
      </c>
      <c r="CE12" s="132">
        <v>4075.5099999999998</v>
      </c>
      <c r="CF12" s="132">
        <v>4754.6610999999994</v>
      </c>
      <c r="CG12" s="132">
        <v>10100</v>
      </c>
      <c r="CH12" s="132">
        <v>168.65682999999999</v>
      </c>
      <c r="CI12" s="132">
        <v>391702.99</v>
      </c>
      <c r="CJ12" s="132"/>
    </row>
    <row r="13" spans="1:88">
      <c r="A13" s="211" t="s">
        <v>201</v>
      </c>
      <c r="B13" s="211" t="s">
        <v>40</v>
      </c>
      <c r="C13" s="213">
        <v>235.39243524704824</v>
      </c>
      <c r="D13" s="214">
        <v>380.06128757575379</v>
      </c>
      <c r="E13" s="214">
        <v>206.53451938422023</v>
      </c>
      <c r="F13" s="214">
        <v>223.21661650194193</v>
      </c>
      <c r="G13" s="214">
        <v>162.66426326983583</v>
      </c>
      <c r="H13" s="213">
        <v>3370</v>
      </c>
      <c r="I13" s="213">
        <v>30.809760000000001</v>
      </c>
      <c r="J13" s="224">
        <v>101046.52</v>
      </c>
      <c r="K13"/>
      <c r="L13" s="101">
        <f t="shared" si="0"/>
        <v>0.16097957977160998</v>
      </c>
      <c r="N13" s="241" t="s">
        <v>201</v>
      </c>
      <c r="O13" s="241" t="s">
        <v>40</v>
      </c>
      <c r="P13" s="247">
        <v>285.53898136316855</v>
      </c>
      <c r="Q13" s="248">
        <v>235.39243524704827</v>
      </c>
      <c r="R13" s="248">
        <v>380.06128757575374</v>
      </c>
      <c r="S13" s="248">
        <v>206.53451938422015</v>
      </c>
      <c r="T13" s="248">
        <v>223.21661650194187</v>
      </c>
      <c r="U13" s="247">
        <v>3330</v>
      </c>
      <c r="V13" s="247">
        <v>29.784189999999999</v>
      </c>
      <c r="W13" s="249">
        <v>117793.29</v>
      </c>
      <c r="X13" s="131"/>
      <c r="Y13" s="151">
        <v>0.18949858391928937</v>
      </c>
      <c r="Z13" s="151"/>
      <c r="AA13" s="139" t="s">
        <v>40</v>
      </c>
      <c r="AB13" s="148">
        <v>243.61016999999993</v>
      </c>
      <c r="AC13" s="149">
        <v>285.53897999999998</v>
      </c>
      <c r="AD13" s="149">
        <v>235.39245</v>
      </c>
      <c r="AE13" s="149">
        <v>380.06128999999993</v>
      </c>
      <c r="AF13" s="149">
        <v>206.78130999999996</v>
      </c>
      <c r="AG13" s="148">
        <v>3440</v>
      </c>
      <c r="AH13" s="148">
        <v>28.813459999999999</v>
      </c>
      <c r="AI13" s="150">
        <v>85840.85</v>
      </c>
      <c r="AJ13" s="131"/>
      <c r="AK13" s="151">
        <v>0.2408891687349321</v>
      </c>
      <c r="AL13" s="204"/>
      <c r="AM13" s="139" t="s">
        <v>201</v>
      </c>
      <c r="AN13" s="139" t="s">
        <v>40</v>
      </c>
      <c r="AO13" s="148">
        <v>192.93806999999998</v>
      </c>
      <c r="AP13" s="149">
        <v>243.61013999999992</v>
      </c>
      <c r="AQ13" s="149">
        <v>285.53897999999998</v>
      </c>
      <c r="AR13" s="149">
        <v>235.39244999999997</v>
      </c>
      <c r="AS13" s="149">
        <v>380.09380999999991</v>
      </c>
      <c r="AT13" s="148">
        <v>4180</v>
      </c>
      <c r="AU13" s="148">
        <v>25.02197</v>
      </c>
      <c r="AV13" s="150">
        <v>89885.98</v>
      </c>
      <c r="AW13"/>
      <c r="AX13" s="139" t="s">
        <v>201</v>
      </c>
      <c r="AY13" s="139" t="s">
        <v>40</v>
      </c>
      <c r="AZ13" s="148">
        <v>236.93999999999997</v>
      </c>
      <c r="BA13" s="149">
        <v>192.74806999999996</v>
      </c>
      <c r="BB13" s="149">
        <v>241.39772999999991</v>
      </c>
      <c r="BC13" s="149">
        <v>282.70616999999982</v>
      </c>
      <c r="BD13" s="149">
        <v>231.28280000000004</v>
      </c>
      <c r="BE13" s="148">
        <v>4850</v>
      </c>
      <c r="BF13" s="148">
        <v>24.227519999999998</v>
      </c>
      <c r="BG13" s="150">
        <v>118860.26</v>
      </c>
      <c r="BH13" s="131"/>
      <c r="BI13" s="151">
        <v>0.19458379108374832</v>
      </c>
      <c r="BK13" s="139" t="s">
        <v>201</v>
      </c>
      <c r="BL13" s="139" t="s">
        <v>40</v>
      </c>
      <c r="BM13" s="148">
        <v>238.71000000000004</v>
      </c>
      <c r="BN13" s="149">
        <v>238.23</v>
      </c>
      <c r="BO13" s="149">
        <v>194.24807000000001</v>
      </c>
      <c r="BP13" s="149">
        <v>242.34772999999998</v>
      </c>
      <c r="BQ13" s="149">
        <v>287.60505999999981</v>
      </c>
      <c r="BR13" s="148"/>
      <c r="BS13" s="148"/>
      <c r="BT13" s="150"/>
      <c r="BU13" s="131"/>
      <c r="BV13" s="151" t="e">
        <v>#DIV/0!</v>
      </c>
      <c r="BZ13" s="128" t="s">
        <v>201</v>
      </c>
      <c r="CA13" s="128" t="s">
        <v>40</v>
      </c>
      <c r="CB13" s="132">
        <v>368.81999999999994</v>
      </c>
      <c r="CC13" s="132">
        <v>238.71000000000004</v>
      </c>
      <c r="CD13" s="132">
        <v>238.23</v>
      </c>
      <c r="CE13" s="132">
        <v>194.25000000000003</v>
      </c>
      <c r="CF13" s="132">
        <v>242.34772999999998</v>
      </c>
      <c r="CG13" s="132">
        <v>4580</v>
      </c>
      <c r="CH13" s="132">
        <v>20.820519999999998</v>
      </c>
      <c r="CI13" s="132">
        <v>102657.62</v>
      </c>
      <c r="CJ13" s="132">
        <v>0.23607378585242866</v>
      </c>
    </row>
    <row r="14" spans="1:88">
      <c r="A14" s="210"/>
      <c r="B14" s="215" t="s">
        <v>41</v>
      </c>
      <c r="C14" s="216">
        <v>599.31624796306153</v>
      </c>
      <c r="D14" s="55">
        <v>436.63206513356414</v>
      </c>
      <c r="E14" s="55">
        <v>500.7204234851086</v>
      </c>
      <c r="F14" s="55">
        <v>679.99637901956351</v>
      </c>
      <c r="G14" s="55">
        <v>573.76565641135051</v>
      </c>
      <c r="H14" s="216">
        <v>870</v>
      </c>
      <c r="I14" s="216">
        <v>11.485049999999999</v>
      </c>
      <c r="J14" s="225">
        <v>10277.030000000001</v>
      </c>
      <c r="K14"/>
      <c r="L14" s="101">
        <f t="shared" si="0"/>
        <v>5.5829909653990546</v>
      </c>
      <c r="N14" s="244"/>
      <c r="O14" s="250" t="s">
        <v>41</v>
      </c>
      <c r="P14" s="251">
        <v>660.1979971096672</v>
      </c>
      <c r="Q14" s="154">
        <v>599.31624796306153</v>
      </c>
      <c r="R14" s="154">
        <v>430.13912513356416</v>
      </c>
      <c r="S14" s="154">
        <v>493.12100348510876</v>
      </c>
      <c r="T14" s="154">
        <v>675.8359840195634</v>
      </c>
      <c r="U14" s="251">
        <v>800</v>
      </c>
      <c r="V14" s="251">
        <v>11.175689999999999</v>
      </c>
      <c r="W14" s="252">
        <v>9260.65</v>
      </c>
      <c r="X14" s="131"/>
      <c r="Y14" s="151">
        <v>7.297932477953097</v>
      </c>
      <c r="Z14" s="151"/>
      <c r="AA14" s="152" t="s">
        <v>41</v>
      </c>
      <c r="AB14" s="153">
        <v>507.87875000000003</v>
      </c>
      <c r="AC14" s="154">
        <v>660.19799</v>
      </c>
      <c r="AD14" s="154">
        <v>599.31625999999994</v>
      </c>
      <c r="AE14" s="154">
        <v>430.13914999999997</v>
      </c>
      <c r="AF14" s="154">
        <v>492.88988000000012</v>
      </c>
      <c r="AG14" s="153">
        <v>820</v>
      </c>
      <c r="AH14" s="153">
        <v>10.872299999999999</v>
      </c>
      <c r="AI14" s="155">
        <v>8586.24</v>
      </c>
      <c r="AJ14" s="131"/>
      <c r="AK14" s="151">
        <v>5.7404624142814571</v>
      </c>
      <c r="AL14" s="204"/>
      <c r="AM14" s="142"/>
      <c r="AN14" s="152" t="s">
        <v>41</v>
      </c>
      <c r="AO14" s="153">
        <v>672.60726</v>
      </c>
      <c r="AP14" s="154">
        <v>507.87874999999991</v>
      </c>
      <c r="AQ14" s="154">
        <v>660.19799</v>
      </c>
      <c r="AR14" s="154">
        <v>599.31626000000006</v>
      </c>
      <c r="AS14" s="154">
        <v>430.2239899999999</v>
      </c>
      <c r="AT14" s="153">
        <v>860</v>
      </c>
      <c r="AU14" s="153">
        <v>10.87983</v>
      </c>
      <c r="AV14" s="155">
        <v>8449.09</v>
      </c>
      <c r="AW14"/>
      <c r="AX14" s="142"/>
      <c r="AY14" s="152" t="s">
        <v>41</v>
      </c>
      <c r="AZ14" s="153">
        <v>690.4373599999999</v>
      </c>
      <c r="BA14" s="154">
        <v>672.70686000000001</v>
      </c>
      <c r="BB14" s="154">
        <v>508.91411999999991</v>
      </c>
      <c r="BC14" s="154">
        <v>659.92089999999985</v>
      </c>
      <c r="BD14" s="154">
        <v>600.45048999999995</v>
      </c>
      <c r="BE14" s="153">
        <v>810</v>
      </c>
      <c r="BF14" s="153">
        <v>10.59848</v>
      </c>
      <c r="BG14" s="155">
        <v>8684.4500000000007</v>
      </c>
      <c r="BH14" s="131"/>
      <c r="BI14" s="151">
        <v>6.9140877084904613</v>
      </c>
      <c r="BK14" s="142"/>
      <c r="BL14" s="152" t="s">
        <v>41</v>
      </c>
      <c r="BM14" s="153">
        <v>682.05499999999995</v>
      </c>
      <c r="BN14" s="154">
        <v>689.10686999999996</v>
      </c>
      <c r="BO14" s="154">
        <v>690.28620000000001</v>
      </c>
      <c r="BP14" s="154">
        <v>511.33411999999987</v>
      </c>
      <c r="BQ14" s="154">
        <v>652.60911999999985</v>
      </c>
      <c r="BR14" s="153">
        <v>790</v>
      </c>
      <c r="BS14" s="153">
        <v>10.32347</v>
      </c>
      <c r="BT14" s="155">
        <v>8238.2000000000007</v>
      </c>
      <c r="BU14" s="131"/>
      <c r="BV14" s="151">
        <v>7.9217440703066178</v>
      </c>
      <c r="BZ14" s="128"/>
      <c r="CA14" s="128" t="s">
        <v>41</v>
      </c>
      <c r="CB14" s="132">
        <v>641.48000000000013</v>
      </c>
      <c r="CC14" s="132">
        <v>682.06</v>
      </c>
      <c r="CD14" s="132">
        <v>689.11</v>
      </c>
      <c r="CE14" s="132">
        <v>690.29</v>
      </c>
      <c r="CF14" s="132">
        <v>511.33411999999987</v>
      </c>
      <c r="CG14" s="132">
        <v>750</v>
      </c>
      <c r="CH14" s="132">
        <v>10.050700000000001</v>
      </c>
      <c r="CI14" s="132">
        <v>7511.94</v>
      </c>
      <c r="CJ14" s="132">
        <v>6.8069515997199108</v>
      </c>
    </row>
    <row r="15" spans="1:88">
      <c r="A15" s="210"/>
      <c r="B15" s="215" t="s">
        <v>42</v>
      </c>
      <c r="C15" s="216">
        <v>99.372593998720092</v>
      </c>
      <c r="D15" s="55">
        <v>65.539045243764818</v>
      </c>
      <c r="E15" s="55">
        <v>90.570680045075846</v>
      </c>
      <c r="F15" s="55">
        <v>102.09193571248794</v>
      </c>
      <c r="G15" s="55">
        <v>85.740279188326625</v>
      </c>
      <c r="H15" s="216">
        <v>7750</v>
      </c>
      <c r="I15" s="216">
        <v>2.25413</v>
      </c>
      <c r="J15" s="225">
        <v>17999.580000000002</v>
      </c>
      <c r="K15"/>
      <c r="L15" s="101">
        <f t="shared" si="0"/>
        <v>0.47634599911957176</v>
      </c>
      <c r="N15" s="244"/>
      <c r="O15" s="250" t="s">
        <v>42</v>
      </c>
      <c r="P15" s="251">
        <v>107.36699249716548</v>
      </c>
      <c r="Q15" s="154">
        <v>99.37259399872012</v>
      </c>
      <c r="R15" s="154">
        <v>65.539045243764832</v>
      </c>
      <c r="S15" s="154">
        <v>90.570680045075918</v>
      </c>
      <c r="T15" s="154">
        <v>102.04606171248797</v>
      </c>
      <c r="U15" s="251">
        <v>6820</v>
      </c>
      <c r="V15" s="251">
        <v>2.2916599999999998</v>
      </c>
      <c r="W15" s="252">
        <v>17040.53</v>
      </c>
      <c r="X15" s="131"/>
      <c r="Y15" s="151">
        <v>0.5988432385171587</v>
      </c>
      <c r="Z15" s="151"/>
      <c r="AA15" s="152" t="s">
        <v>42</v>
      </c>
      <c r="AB15" s="153">
        <v>73.073089999999965</v>
      </c>
      <c r="AC15" s="154">
        <v>107.36700000000002</v>
      </c>
      <c r="AD15" s="154">
        <v>99.372579999999999</v>
      </c>
      <c r="AE15" s="154">
        <v>65.539059999999992</v>
      </c>
      <c r="AF15" s="154">
        <v>90.720640000000003</v>
      </c>
      <c r="AG15" s="153">
        <v>6610</v>
      </c>
      <c r="AH15" s="153">
        <v>2.2502599999999999</v>
      </c>
      <c r="AI15" s="155">
        <v>14954.63</v>
      </c>
      <c r="AJ15" s="131"/>
      <c r="AK15" s="151">
        <v>0.6066391478759422</v>
      </c>
      <c r="AL15" s="204"/>
      <c r="AM15" s="142"/>
      <c r="AN15" s="152" t="s">
        <v>42</v>
      </c>
      <c r="AO15" s="153">
        <v>118.50181999999997</v>
      </c>
      <c r="AP15" s="154">
        <v>73.073089999999965</v>
      </c>
      <c r="AQ15" s="154">
        <v>107.36700000000002</v>
      </c>
      <c r="AR15" s="154">
        <v>99.372579999999999</v>
      </c>
      <c r="AS15" s="154">
        <v>65.58453999999999</v>
      </c>
      <c r="AT15" s="153">
        <v>6510</v>
      </c>
      <c r="AU15" s="153">
        <v>2.2624900000000001</v>
      </c>
      <c r="AV15" s="155">
        <v>14202.67</v>
      </c>
      <c r="AW15"/>
      <c r="AX15" s="142"/>
      <c r="AY15" s="152" t="s">
        <v>42</v>
      </c>
      <c r="AZ15" s="153">
        <v>153.47129000000004</v>
      </c>
      <c r="BA15" s="154">
        <v>118.49421999999997</v>
      </c>
      <c r="BB15" s="154">
        <v>72.879169999999974</v>
      </c>
      <c r="BC15" s="154">
        <v>107.31891</v>
      </c>
      <c r="BD15" s="154">
        <v>99.64403999999999</v>
      </c>
      <c r="BE15" s="153">
        <v>7240</v>
      </c>
      <c r="BF15" s="153">
        <v>2.2199399999999998</v>
      </c>
      <c r="BG15" s="155">
        <v>15745.68</v>
      </c>
      <c r="BH15" s="131"/>
      <c r="BI15" s="151">
        <v>0.63283414879509803</v>
      </c>
      <c r="BK15" s="142"/>
      <c r="BL15" s="152" t="s">
        <v>42</v>
      </c>
      <c r="BM15" s="153">
        <v>279.16000000000003</v>
      </c>
      <c r="BN15" s="154">
        <v>156.14000000000001</v>
      </c>
      <c r="BO15" s="154">
        <v>120.14999999999999</v>
      </c>
      <c r="BP15" s="154">
        <v>73.859169999999992</v>
      </c>
      <c r="BQ15" s="154">
        <v>108.37891</v>
      </c>
      <c r="BR15" s="153">
        <v>7730</v>
      </c>
      <c r="BS15" s="153">
        <v>2.0211399999999999</v>
      </c>
      <c r="BT15" s="155">
        <v>14620.71</v>
      </c>
      <c r="BU15" s="131"/>
      <c r="BV15" s="151">
        <v>0.74126981521417235</v>
      </c>
      <c r="BZ15" s="128"/>
      <c r="CA15" s="128" t="s">
        <v>42</v>
      </c>
      <c r="CB15" s="132">
        <v>720.2600000000001</v>
      </c>
      <c r="CC15" s="132">
        <v>279.16000000000003</v>
      </c>
      <c r="CD15" s="132">
        <v>156.14000000000004</v>
      </c>
      <c r="CE15" s="132">
        <v>120.15000000000005</v>
      </c>
      <c r="CF15" s="132">
        <v>73.859169999999992</v>
      </c>
      <c r="CG15" s="132">
        <v>7430</v>
      </c>
      <c r="CH15" s="132">
        <v>2.0039099999999999</v>
      </c>
      <c r="CI15" s="132">
        <v>14019.88</v>
      </c>
      <c r="CJ15" s="132">
        <v>0.5268174192646442</v>
      </c>
    </row>
    <row r="16" spans="1:88">
      <c r="A16" s="210"/>
      <c r="B16" s="215" t="s">
        <v>43</v>
      </c>
      <c r="C16" s="216">
        <v>1123.3628543457207</v>
      </c>
      <c r="D16" s="55">
        <v>998.3850779816953</v>
      </c>
      <c r="E16" s="55">
        <v>1029.4825394930854</v>
      </c>
      <c r="F16" s="55">
        <v>891.61323482099476</v>
      </c>
      <c r="G16" s="55">
        <v>1113.2399162950837</v>
      </c>
      <c r="H16" s="216">
        <v>660</v>
      </c>
      <c r="I16" s="216">
        <v>19.751539999999999</v>
      </c>
      <c r="J16" s="225">
        <v>14029.68</v>
      </c>
      <c r="K16"/>
      <c r="L16" s="101">
        <f t="shared" si="0"/>
        <v>7.9348917173811788</v>
      </c>
      <c r="N16" s="244"/>
      <c r="O16" s="250" t="s">
        <v>43</v>
      </c>
      <c r="P16" s="251">
        <v>1045.0781018232528</v>
      </c>
      <c r="Q16" s="154">
        <v>1123.3628543457207</v>
      </c>
      <c r="R16" s="154">
        <v>996.99461798169489</v>
      </c>
      <c r="S16" s="154">
        <v>1027.4878794930853</v>
      </c>
      <c r="T16" s="154">
        <v>885.38759640099477</v>
      </c>
      <c r="U16" s="251">
        <v>610</v>
      </c>
      <c r="V16" s="251">
        <v>19.193380000000001</v>
      </c>
      <c r="W16" s="252">
        <v>12471.2</v>
      </c>
      <c r="X16" s="131"/>
      <c r="Y16" s="151">
        <v>7.0994579222608465</v>
      </c>
      <c r="Z16" s="151"/>
      <c r="AA16" s="152" t="s">
        <v>43</v>
      </c>
      <c r="AB16" s="153">
        <v>1152.3173899999997</v>
      </c>
      <c r="AC16" s="154">
        <v>1045.0780900000002</v>
      </c>
      <c r="AD16" s="154">
        <v>1123.36285</v>
      </c>
      <c r="AE16" s="154">
        <v>996.99462999999992</v>
      </c>
      <c r="AF16" s="154">
        <v>1023.27585</v>
      </c>
      <c r="AG16" s="153">
        <v>640</v>
      </c>
      <c r="AH16" s="153">
        <v>18.646429999999999</v>
      </c>
      <c r="AI16" s="155">
        <v>11816.89</v>
      </c>
      <c r="AJ16" s="131"/>
      <c r="AK16" s="151">
        <v>8.6594345043408207</v>
      </c>
      <c r="AL16" s="204"/>
      <c r="AM16" s="142"/>
      <c r="AN16" s="152" t="s">
        <v>43</v>
      </c>
      <c r="AO16" s="153">
        <v>981.98298</v>
      </c>
      <c r="AP16" s="154">
        <v>1151.6356199999996</v>
      </c>
      <c r="AQ16" s="154">
        <v>1045.2190300000002</v>
      </c>
      <c r="AR16" s="154">
        <v>1123.5129999999997</v>
      </c>
      <c r="AS16" s="154">
        <v>997.04510999999991</v>
      </c>
      <c r="AT16" s="153">
        <v>660</v>
      </c>
      <c r="AU16" s="153">
        <v>18.10557</v>
      </c>
      <c r="AV16" s="155">
        <v>10941.16</v>
      </c>
      <c r="AW16"/>
      <c r="AX16" s="142"/>
      <c r="AY16" s="152" t="s">
        <v>43</v>
      </c>
      <c r="AZ16" s="153">
        <v>1044.2758499999998</v>
      </c>
      <c r="BA16" s="154">
        <v>981.93626000000006</v>
      </c>
      <c r="BB16" s="154">
        <v>1142.39219</v>
      </c>
      <c r="BC16" s="154">
        <v>1043.72173</v>
      </c>
      <c r="BD16" s="154">
        <v>1119.9098299999998</v>
      </c>
      <c r="BE16" s="153">
        <v>710</v>
      </c>
      <c r="BF16" s="153">
        <v>17.589200000000002</v>
      </c>
      <c r="BG16" s="155">
        <v>12400.01</v>
      </c>
      <c r="BH16" s="131"/>
      <c r="BI16" s="151">
        <v>9.0315236036099957</v>
      </c>
      <c r="BK16" s="142"/>
      <c r="BL16" s="152" t="s">
        <v>43</v>
      </c>
      <c r="BM16" s="153">
        <v>1082.0098099999998</v>
      </c>
      <c r="BN16" s="154">
        <v>1062.3362199999997</v>
      </c>
      <c r="BO16" s="154">
        <v>995.12497999999994</v>
      </c>
      <c r="BP16" s="154">
        <v>1158.5421899999999</v>
      </c>
      <c r="BQ16" s="154">
        <v>1040.10916</v>
      </c>
      <c r="BR16" s="153">
        <v>670</v>
      </c>
      <c r="BS16" s="153">
        <v>16.934840000000001</v>
      </c>
      <c r="BT16" s="155">
        <v>11029.53</v>
      </c>
      <c r="BU16" s="131"/>
      <c r="BV16" s="151">
        <v>9.4302219586872678</v>
      </c>
      <c r="BZ16" s="128"/>
      <c r="CA16" s="128" t="s">
        <v>43</v>
      </c>
      <c r="CB16" s="132">
        <v>1001.16</v>
      </c>
      <c r="CC16" s="132">
        <v>1082.82</v>
      </c>
      <c r="CD16" s="132">
        <v>1062.3399999999999</v>
      </c>
      <c r="CE16" s="132">
        <v>995.11999999999978</v>
      </c>
      <c r="CF16" s="132">
        <v>1158.5421899999999</v>
      </c>
      <c r="CG16" s="132">
        <v>670</v>
      </c>
      <c r="CH16" s="132">
        <v>16.460139999999999</v>
      </c>
      <c r="CI16" s="132">
        <v>10453.540000000001</v>
      </c>
      <c r="CJ16" s="132">
        <v>11.082773778069436</v>
      </c>
    </row>
    <row r="17" spans="1:88">
      <c r="A17" s="210"/>
      <c r="B17" s="215" t="s">
        <v>44</v>
      </c>
      <c r="C17" s="216">
        <v>515.40143834515675</v>
      </c>
      <c r="D17" s="55">
        <v>366.56074626170238</v>
      </c>
      <c r="E17" s="55">
        <v>742.64361162501234</v>
      </c>
      <c r="F17" s="55">
        <v>435.82095530530501</v>
      </c>
      <c r="G17" s="55">
        <v>451.58803628773649</v>
      </c>
      <c r="H17" s="216">
        <v>280</v>
      </c>
      <c r="I17" s="216">
        <v>11.175380000000001</v>
      </c>
      <c r="J17" s="225">
        <v>3075.64</v>
      </c>
      <c r="K17"/>
      <c r="L17" s="101">
        <f t="shared" si="0"/>
        <v>14.682733879379137</v>
      </c>
      <c r="N17" s="244"/>
      <c r="O17" s="250" t="s">
        <v>44</v>
      </c>
      <c r="P17" s="251">
        <v>558.83194487030892</v>
      </c>
      <c r="Q17" s="154">
        <v>515.40143834515675</v>
      </c>
      <c r="R17" s="154">
        <v>366.54422626170231</v>
      </c>
      <c r="S17" s="154">
        <v>742.47012162501221</v>
      </c>
      <c r="T17" s="154">
        <v>428.40925273530496</v>
      </c>
      <c r="U17" s="251">
        <v>290</v>
      </c>
      <c r="V17" s="251">
        <v>10.86425</v>
      </c>
      <c r="W17" s="252">
        <v>3473.61</v>
      </c>
      <c r="X17" s="131"/>
      <c r="Y17" s="151">
        <v>12.333257122570034</v>
      </c>
      <c r="Z17" s="151"/>
      <c r="AA17" s="152" t="s">
        <v>44</v>
      </c>
      <c r="AB17" s="153">
        <v>524.16951999999992</v>
      </c>
      <c r="AC17" s="154">
        <v>558.83194000000003</v>
      </c>
      <c r="AD17" s="154">
        <v>515.40143999999975</v>
      </c>
      <c r="AE17" s="154">
        <v>366.54424999999992</v>
      </c>
      <c r="AF17" s="154">
        <v>742.12983999999994</v>
      </c>
      <c r="AG17" s="153">
        <v>280</v>
      </c>
      <c r="AH17" s="153">
        <v>10.52412</v>
      </c>
      <c r="AI17" s="155">
        <v>2987.03</v>
      </c>
      <c r="AJ17" s="131"/>
      <c r="AK17" s="151">
        <v>24.845074873703975</v>
      </c>
      <c r="AL17" s="204"/>
      <c r="AM17" s="142"/>
      <c r="AN17" s="152" t="s">
        <v>44</v>
      </c>
      <c r="AO17" s="153">
        <v>571.77336000000003</v>
      </c>
      <c r="AP17" s="154">
        <v>523.26404000000002</v>
      </c>
      <c r="AQ17" s="154">
        <v>558.83194000000003</v>
      </c>
      <c r="AR17" s="154">
        <v>515.40143999999987</v>
      </c>
      <c r="AS17" s="154">
        <v>366.54425000000009</v>
      </c>
      <c r="AT17" s="153">
        <v>260</v>
      </c>
      <c r="AU17" s="153">
        <v>11.17892</v>
      </c>
      <c r="AV17" s="155">
        <v>3077.94</v>
      </c>
      <c r="AW17"/>
      <c r="AX17" s="142"/>
      <c r="AY17" s="152" t="s">
        <v>44</v>
      </c>
      <c r="AZ17" s="153">
        <v>629.43999999999994</v>
      </c>
      <c r="BA17" s="154">
        <v>570.44174999999996</v>
      </c>
      <c r="BB17" s="154">
        <v>521.31467000000009</v>
      </c>
      <c r="BC17" s="154">
        <v>555.99986000000001</v>
      </c>
      <c r="BD17" s="154">
        <v>501.74664999999993</v>
      </c>
      <c r="BE17" s="153">
        <v>270</v>
      </c>
      <c r="BF17" s="153">
        <v>10.81686</v>
      </c>
      <c r="BG17" s="155">
        <v>3093.76</v>
      </c>
      <c r="BH17" s="131"/>
      <c r="BI17" s="151">
        <v>16.218021113467103</v>
      </c>
      <c r="BK17" s="142"/>
      <c r="BL17" s="152" t="s">
        <v>44</v>
      </c>
      <c r="BM17" s="153">
        <v>561.37000000000012</v>
      </c>
      <c r="BN17" s="154">
        <v>629.93999999999994</v>
      </c>
      <c r="BO17" s="154">
        <v>574.85175000000004</v>
      </c>
      <c r="BP17" s="154">
        <v>522.74466999999993</v>
      </c>
      <c r="BQ17" s="154">
        <v>546.27396999999996</v>
      </c>
      <c r="BR17" s="153">
        <v>280</v>
      </c>
      <c r="BS17" s="153">
        <v>10.16253</v>
      </c>
      <c r="BT17" s="155">
        <v>2904.66</v>
      </c>
      <c r="BU17" s="131"/>
      <c r="BV17" s="151">
        <v>18.806812845565403</v>
      </c>
      <c r="BZ17" s="128"/>
      <c r="CA17" s="128" t="s">
        <v>44</v>
      </c>
      <c r="CB17" s="132">
        <v>522.23999999999978</v>
      </c>
      <c r="CC17" s="132">
        <v>561.37000000000012</v>
      </c>
      <c r="CD17" s="132">
        <v>629.94000000000005</v>
      </c>
      <c r="CE17" s="132">
        <v>574.84999999999991</v>
      </c>
      <c r="CF17" s="132">
        <v>522.74466999999993</v>
      </c>
      <c r="CG17" s="132">
        <v>240</v>
      </c>
      <c r="CH17" s="132">
        <v>9.8495600000000003</v>
      </c>
      <c r="CI17" s="132">
        <v>2455.62</v>
      </c>
      <c r="CJ17" s="132">
        <v>21.287685798291264</v>
      </c>
    </row>
    <row r="18" spans="1:88">
      <c r="A18" s="210"/>
      <c r="B18" s="215" t="s">
        <v>398</v>
      </c>
      <c r="C18" s="216">
        <v>231.39059005198493</v>
      </c>
      <c r="D18" s="55">
        <v>153.24504191024727</v>
      </c>
      <c r="E18" s="55">
        <v>115.24303914784765</v>
      </c>
      <c r="F18" s="55">
        <v>123.00539305490108</v>
      </c>
      <c r="G18" s="55">
        <v>84.267087484454123</v>
      </c>
      <c r="H18" s="216">
        <v>3450</v>
      </c>
      <c r="I18" s="216">
        <v>0.54376999999999998</v>
      </c>
      <c r="J18" s="225">
        <v>1943.43</v>
      </c>
      <c r="K18"/>
      <c r="L18" s="101">
        <f t="shared" si="0"/>
        <v>4.335998079913046</v>
      </c>
      <c r="N18" s="244"/>
      <c r="O18" s="250" t="s">
        <v>398</v>
      </c>
      <c r="P18" s="251">
        <v>245.15953411455851</v>
      </c>
      <c r="Q18" s="154">
        <v>231.39059005198496</v>
      </c>
      <c r="R18" s="154">
        <v>152.82060191024726</v>
      </c>
      <c r="S18" s="154">
        <v>113.36388914784766</v>
      </c>
      <c r="T18" s="154">
        <v>122.99774705490108</v>
      </c>
      <c r="U18" s="251">
        <v>2990</v>
      </c>
      <c r="V18" s="251">
        <v>0.54639000000000004</v>
      </c>
      <c r="W18" s="252">
        <v>1687.52</v>
      </c>
      <c r="X18" s="131"/>
      <c r="Y18" s="151">
        <v>7.2886689968060274</v>
      </c>
      <c r="Z18" s="151"/>
      <c r="AA18" s="152" t="s">
        <v>398</v>
      </c>
      <c r="AB18" s="153">
        <v>245.63897000000006</v>
      </c>
      <c r="AC18" s="154">
        <v>245.15952000000001</v>
      </c>
      <c r="AD18" s="154">
        <v>231.39060999999998</v>
      </c>
      <c r="AE18" s="154">
        <v>152.82059000000001</v>
      </c>
      <c r="AF18" s="154">
        <v>113.36388000000002</v>
      </c>
      <c r="AG18" s="153">
        <v>2970</v>
      </c>
      <c r="AH18" s="153">
        <v>0.53956000000000004</v>
      </c>
      <c r="AI18" s="155">
        <v>1535.16</v>
      </c>
      <c r="AJ18" s="131"/>
      <c r="AK18" s="151">
        <v>7.3844993355741435</v>
      </c>
      <c r="AL18" s="204"/>
      <c r="AM18" s="142"/>
      <c r="AN18" s="152" t="s">
        <v>398</v>
      </c>
      <c r="AO18" s="153">
        <v>251.36822000000009</v>
      </c>
      <c r="AP18" s="154">
        <v>245.63897000000006</v>
      </c>
      <c r="AQ18" s="154">
        <v>245.15952000000001</v>
      </c>
      <c r="AR18" s="154">
        <v>231.39460999999997</v>
      </c>
      <c r="AS18" s="154">
        <v>152.57489000000004</v>
      </c>
      <c r="AT18" s="153">
        <v>3290</v>
      </c>
      <c r="AU18" s="153">
        <v>0.52049999999999996</v>
      </c>
      <c r="AV18" s="155">
        <v>1556.16</v>
      </c>
      <c r="AW18"/>
      <c r="AX18" s="142"/>
      <c r="AY18" s="152" t="s">
        <v>398</v>
      </c>
      <c r="AZ18" s="153">
        <v>327.50479999999999</v>
      </c>
      <c r="BA18" s="154">
        <v>251.61718000000008</v>
      </c>
      <c r="BB18" s="154">
        <v>245.54016000000004</v>
      </c>
      <c r="BC18" s="154">
        <v>244.70865999999998</v>
      </c>
      <c r="BD18" s="154">
        <v>230.01618000000002</v>
      </c>
      <c r="BE18" s="153">
        <v>3450</v>
      </c>
      <c r="BF18" s="153">
        <v>0.51390999999999998</v>
      </c>
      <c r="BG18" s="155">
        <v>1778.04</v>
      </c>
      <c r="BH18" s="131"/>
      <c r="BI18" s="151">
        <v>12.936501990956337</v>
      </c>
      <c r="BK18" s="142"/>
      <c r="BL18" s="152" t="s">
        <v>398</v>
      </c>
      <c r="BM18" s="153">
        <v>195.59999999999997</v>
      </c>
      <c r="BN18" s="154">
        <v>327.89000000000004</v>
      </c>
      <c r="BO18" s="154">
        <v>252.18000000000006</v>
      </c>
      <c r="BP18" s="154">
        <v>246.14016000000004</v>
      </c>
      <c r="BQ18" s="154">
        <v>243.36618999999999</v>
      </c>
      <c r="BR18" s="153">
        <v>3630</v>
      </c>
      <c r="BS18" s="153">
        <v>0.49890000000000001</v>
      </c>
      <c r="BT18" s="155">
        <v>1832.92</v>
      </c>
      <c r="BU18" s="131"/>
      <c r="BV18" s="151">
        <v>13.277512930187896</v>
      </c>
      <c r="BZ18" s="128"/>
      <c r="CA18" s="128" t="s">
        <v>45</v>
      </c>
      <c r="CB18" s="132">
        <v>548.59000000000015</v>
      </c>
      <c r="CC18" s="132">
        <v>648.3399999999998</v>
      </c>
      <c r="CD18" s="132">
        <v>540.49999999999989</v>
      </c>
      <c r="CE18" s="132">
        <v>611.84</v>
      </c>
      <c r="CF18" s="132">
        <v>596.23890000000006</v>
      </c>
      <c r="CG18" s="132">
        <v>1170</v>
      </c>
      <c r="CH18" s="132">
        <v>21.699629999999999</v>
      </c>
      <c r="CI18" s="132">
        <v>24746.97</v>
      </c>
      <c r="CJ18" s="132">
        <v>2.4093410223554641</v>
      </c>
    </row>
    <row r="19" spans="1:88">
      <c r="A19" s="210"/>
      <c r="B19" s="215" t="s">
        <v>45</v>
      </c>
      <c r="C19" s="216">
        <v>856.12346571925787</v>
      </c>
      <c r="D19" s="55">
        <v>664.11963817138235</v>
      </c>
      <c r="E19" s="55">
        <v>756.60513667738428</v>
      </c>
      <c r="F19" s="55">
        <v>1216.594193238986</v>
      </c>
      <c r="G19" s="55">
        <v>1165.8624902881859</v>
      </c>
      <c r="H19" s="216">
        <v>1440</v>
      </c>
      <c r="I19" s="216">
        <v>25.216239999999999</v>
      </c>
      <c r="J19" s="225">
        <v>37807.46</v>
      </c>
      <c r="K19"/>
      <c r="L19" s="101">
        <f t="shared" si="0"/>
        <v>3.0836837234984467</v>
      </c>
      <c r="N19" s="244"/>
      <c r="O19" s="250" t="s">
        <v>45</v>
      </c>
      <c r="P19" s="251">
        <v>751.96140086895036</v>
      </c>
      <c r="Q19" s="154">
        <v>856.12346571925798</v>
      </c>
      <c r="R19" s="154">
        <v>663.07915817138257</v>
      </c>
      <c r="S19" s="154">
        <v>757.04535667738423</v>
      </c>
      <c r="T19" s="154">
        <v>1212.599957238986</v>
      </c>
      <c r="U19" s="251">
        <v>1360</v>
      </c>
      <c r="V19" s="251">
        <v>24.053730000000002</v>
      </c>
      <c r="W19" s="252">
        <v>34298.68</v>
      </c>
      <c r="X19" s="131"/>
      <c r="Y19" s="151">
        <v>3.535412899968704</v>
      </c>
      <c r="Z19" s="151"/>
      <c r="AA19" s="152" t="s">
        <v>45</v>
      </c>
      <c r="AB19" s="153">
        <v>597.16689999999983</v>
      </c>
      <c r="AC19" s="154">
        <v>751.96141000000023</v>
      </c>
      <c r="AD19" s="154">
        <v>856.12347999999963</v>
      </c>
      <c r="AE19" s="154">
        <v>663.07915000000014</v>
      </c>
      <c r="AF19" s="154">
        <v>756.46022000000005</v>
      </c>
      <c r="AG19" s="153">
        <v>1200</v>
      </c>
      <c r="AH19" s="153">
        <v>23.43919</v>
      </c>
      <c r="AI19" s="155">
        <v>23912.71</v>
      </c>
      <c r="AJ19" s="131"/>
      <c r="AK19" s="151">
        <v>3.1634232171928658</v>
      </c>
      <c r="AL19" s="204"/>
      <c r="AM19" s="142"/>
      <c r="AN19" s="152" t="s">
        <v>45</v>
      </c>
      <c r="AO19" s="153">
        <v>612.07790999999986</v>
      </c>
      <c r="AP19" s="154">
        <v>597.1669099999998</v>
      </c>
      <c r="AQ19" s="154">
        <v>751.96141000000023</v>
      </c>
      <c r="AR19" s="154">
        <v>856.1715899999997</v>
      </c>
      <c r="AS19" s="154">
        <v>663.62206000000003</v>
      </c>
      <c r="AT19" s="153">
        <v>1330</v>
      </c>
      <c r="AU19" s="153">
        <v>23.344180000000001</v>
      </c>
      <c r="AV19" s="155">
        <v>28761.65</v>
      </c>
      <c r="AW19"/>
      <c r="AX19" s="142"/>
      <c r="AY19" s="152" t="s">
        <v>45</v>
      </c>
      <c r="AZ19" s="153">
        <v>540.91850999999997</v>
      </c>
      <c r="BA19" s="154">
        <v>611.37126999999987</v>
      </c>
      <c r="BB19" s="154">
        <v>596.1889000000001</v>
      </c>
      <c r="BC19" s="154">
        <v>747.8492500000001</v>
      </c>
      <c r="BD19" s="154">
        <v>852.29460000000006</v>
      </c>
      <c r="BE19" s="153">
        <v>1360</v>
      </c>
      <c r="BF19" s="153">
        <v>22.773009999999999</v>
      </c>
      <c r="BG19" s="155">
        <v>32259.11</v>
      </c>
      <c r="BH19" s="131"/>
      <c r="BI19" s="151">
        <v>2.6420276318844511</v>
      </c>
      <c r="BK19" s="142"/>
      <c r="BL19" s="152" t="s">
        <v>45</v>
      </c>
      <c r="BM19" s="153">
        <v>648.34399999999994</v>
      </c>
      <c r="BN19" s="154">
        <v>540.50130000000001</v>
      </c>
      <c r="BO19" s="154">
        <v>611.83692000000019</v>
      </c>
      <c r="BP19" s="154">
        <v>596.23890000000006</v>
      </c>
      <c r="BQ19" s="154">
        <v>737.4906900000002</v>
      </c>
      <c r="BR19" s="153">
        <v>1270</v>
      </c>
      <c r="BS19" s="153">
        <v>22.253959999999999</v>
      </c>
      <c r="BT19" s="155">
        <v>28715.08</v>
      </c>
      <c r="BU19" s="131"/>
      <c r="BV19" s="151">
        <v>2.568304493666743</v>
      </c>
      <c r="BZ19" s="128"/>
      <c r="CA19" s="128" t="s">
        <v>46</v>
      </c>
      <c r="CB19" s="132">
        <v>221.77999999999997</v>
      </c>
      <c r="CC19" s="132">
        <v>195.59999999999997</v>
      </c>
      <c r="CD19" s="132">
        <v>327.89</v>
      </c>
      <c r="CE19" s="132">
        <v>252.17999999999998</v>
      </c>
      <c r="CF19" s="132">
        <v>246.14016000000004</v>
      </c>
      <c r="CG19" s="132">
        <v>3810</v>
      </c>
      <c r="CH19" s="132">
        <v>0.49440000000000001</v>
      </c>
      <c r="CI19" s="132">
        <v>1857.62</v>
      </c>
      <c r="CJ19" s="132">
        <v>13.250296616100174</v>
      </c>
    </row>
    <row r="20" spans="1:88">
      <c r="A20" s="210"/>
      <c r="B20" s="215" t="s">
        <v>399</v>
      </c>
      <c r="C20" s="216">
        <v>610.99920406744502</v>
      </c>
      <c r="D20" s="55">
        <v>486.73453589992073</v>
      </c>
      <c r="E20" s="55">
        <v>506.61040055936212</v>
      </c>
      <c r="F20" s="55">
        <v>511.98427163659204</v>
      </c>
      <c r="G20" s="55">
        <v>655.50304593264366</v>
      </c>
      <c r="H20" s="216">
        <v>480</v>
      </c>
      <c r="I20" s="216">
        <v>4.6663800000000002</v>
      </c>
      <c r="J20" s="225">
        <v>2385.58</v>
      </c>
      <c r="K20"/>
      <c r="L20" s="101">
        <f t="shared" si="0"/>
        <v>27.477722228248215</v>
      </c>
      <c r="N20" s="244"/>
      <c r="O20" s="250" t="s">
        <v>399</v>
      </c>
      <c r="P20" s="251">
        <v>202.81733964111027</v>
      </c>
      <c r="Q20" s="154">
        <v>610.99920406744502</v>
      </c>
      <c r="R20" s="154">
        <v>486.73453589992079</v>
      </c>
      <c r="S20" s="154">
        <v>500.9559705593623</v>
      </c>
      <c r="T20" s="154">
        <v>507.81459721659212</v>
      </c>
      <c r="U20" s="251">
        <v>390</v>
      </c>
      <c r="V20" s="251">
        <v>4.6590800000000003</v>
      </c>
      <c r="W20" s="252">
        <v>1954.47</v>
      </c>
      <c r="X20" s="131"/>
      <c r="Y20" s="151">
        <v>25.982214984962269</v>
      </c>
      <c r="Z20" s="151"/>
      <c r="AA20" s="152" t="s">
        <v>399</v>
      </c>
      <c r="AB20" s="153">
        <v>228.02298000000005</v>
      </c>
      <c r="AC20" s="154">
        <v>202.81733</v>
      </c>
      <c r="AD20" s="154">
        <v>610.99919</v>
      </c>
      <c r="AE20" s="154">
        <v>486.73455000000013</v>
      </c>
      <c r="AF20" s="154">
        <v>499.65594999999996</v>
      </c>
      <c r="AG20" s="153">
        <v>370</v>
      </c>
      <c r="AH20" s="153">
        <v>4.5946199999999999</v>
      </c>
      <c r="AI20" s="155">
        <v>1757.94</v>
      </c>
      <c r="AJ20" s="131"/>
      <c r="AK20" s="151">
        <v>28.422810221054185</v>
      </c>
      <c r="AL20" s="204"/>
      <c r="AM20" s="142"/>
      <c r="AN20" s="152" t="s">
        <v>399</v>
      </c>
      <c r="AO20" s="153">
        <v>268.77638000000007</v>
      </c>
      <c r="AP20" s="154">
        <v>228.02299000000002</v>
      </c>
      <c r="AQ20" s="154">
        <v>202.81733</v>
      </c>
      <c r="AR20" s="154">
        <v>611.00544000000002</v>
      </c>
      <c r="AS20" s="154">
        <v>486.93720999999999</v>
      </c>
      <c r="AT20" s="153">
        <v>320</v>
      </c>
      <c r="AU20" s="153">
        <v>4.9002699999999999</v>
      </c>
      <c r="AV20" s="155">
        <v>1510.23</v>
      </c>
      <c r="AW20"/>
      <c r="AX20" s="142"/>
      <c r="AY20" s="152" t="s">
        <v>399</v>
      </c>
      <c r="AZ20" s="153">
        <v>260.98559</v>
      </c>
      <c r="BA20" s="154">
        <v>268.77638000000007</v>
      </c>
      <c r="BB20" s="154">
        <v>227.25093000000001</v>
      </c>
      <c r="BC20" s="154">
        <v>202.08400999999998</v>
      </c>
      <c r="BD20" s="154">
        <v>610.35851000000014</v>
      </c>
      <c r="BE20" s="153">
        <v>330</v>
      </c>
      <c r="BF20" s="153">
        <v>4.8043199999999997</v>
      </c>
      <c r="BG20" s="155">
        <v>1790.17</v>
      </c>
      <c r="BH20" s="131"/>
      <c r="BI20" s="151">
        <v>34.095002709239914</v>
      </c>
      <c r="BK20" s="142"/>
      <c r="BL20" s="152" t="s">
        <v>399</v>
      </c>
      <c r="BM20" s="153">
        <v>242.03100000000006</v>
      </c>
      <c r="BN20" s="154">
        <v>261.00558999999998</v>
      </c>
      <c r="BO20" s="154">
        <v>268.75637999999998</v>
      </c>
      <c r="BP20" s="154">
        <v>227.25092999999998</v>
      </c>
      <c r="BQ20" s="154">
        <v>189.24915000000001</v>
      </c>
      <c r="BR20" s="153">
        <v>320</v>
      </c>
      <c r="BS20" s="153">
        <v>4.6164199999999997</v>
      </c>
      <c r="BT20" s="155">
        <v>1537.09</v>
      </c>
      <c r="BU20" s="131"/>
      <c r="BV20" s="151">
        <v>12.312171050491514</v>
      </c>
      <c r="BZ20" s="128"/>
      <c r="CA20" s="128" t="s">
        <v>47</v>
      </c>
      <c r="CB20" s="132">
        <v>257.28000000000003</v>
      </c>
      <c r="CC20" s="132">
        <v>242.03000000000003</v>
      </c>
      <c r="CD20" s="132">
        <v>261.01</v>
      </c>
      <c r="CE20" s="132">
        <v>268.76</v>
      </c>
      <c r="CF20" s="132">
        <v>227.25092999999998</v>
      </c>
      <c r="CG20" s="132">
        <v>490</v>
      </c>
      <c r="CH20" s="132">
        <v>4.5251999999999999</v>
      </c>
      <c r="CI20" s="132">
        <v>2136.61</v>
      </c>
      <c r="CJ20" s="132">
        <v>10.636051034114788</v>
      </c>
    </row>
    <row r="21" spans="1:88">
      <c r="A21" s="210"/>
      <c r="B21" s="215" t="s">
        <v>48</v>
      </c>
      <c r="C21" s="216">
        <v>391.93004802568123</v>
      </c>
      <c r="D21" s="55">
        <v>606.40889363156896</v>
      </c>
      <c r="E21" s="55">
        <v>624.45548858392397</v>
      </c>
      <c r="F21" s="55">
        <v>647.7087190570544</v>
      </c>
      <c r="G21" s="55">
        <v>875.05658895680199</v>
      </c>
      <c r="H21" s="216">
        <v>670</v>
      </c>
      <c r="I21" s="216">
        <v>15.47775</v>
      </c>
      <c r="J21" s="225">
        <v>11069.61</v>
      </c>
      <c r="K21"/>
      <c r="L21" s="101">
        <f t="shared" si="0"/>
        <v>7.9050353983275103</v>
      </c>
      <c r="N21" s="244"/>
      <c r="O21" s="250" t="s">
        <v>48</v>
      </c>
      <c r="P21" s="251">
        <v>459.34189179140594</v>
      </c>
      <c r="Q21" s="154">
        <v>391.93004802568134</v>
      </c>
      <c r="R21" s="154">
        <v>606.6542236315687</v>
      </c>
      <c r="S21" s="154">
        <v>624.45588858392387</v>
      </c>
      <c r="T21" s="154">
        <v>647.82602195705431</v>
      </c>
      <c r="U21" s="251">
        <v>630</v>
      </c>
      <c r="V21" s="251">
        <v>14.899990000000001</v>
      </c>
      <c r="W21" s="252">
        <v>9850.74</v>
      </c>
      <c r="X21" s="131"/>
      <c r="Y21" s="151">
        <v>6.5764198624372829</v>
      </c>
      <c r="Z21" s="151"/>
      <c r="AA21" s="152" t="s">
        <v>48</v>
      </c>
      <c r="AB21" s="153">
        <v>475.13485999999989</v>
      </c>
      <c r="AC21" s="154">
        <v>459.34191999999985</v>
      </c>
      <c r="AD21" s="154">
        <v>391.93004999999999</v>
      </c>
      <c r="AE21" s="154">
        <v>606.65419999999995</v>
      </c>
      <c r="AF21" s="154">
        <v>624.45586999999989</v>
      </c>
      <c r="AG21" s="153">
        <v>720</v>
      </c>
      <c r="AH21" s="153">
        <v>14.452540000000001</v>
      </c>
      <c r="AI21" s="155">
        <v>9414.81</v>
      </c>
      <c r="AJ21" s="131"/>
      <c r="AK21" s="151">
        <v>6.6326975265565622</v>
      </c>
      <c r="AL21" s="204"/>
      <c r="AM21" s="142"/>
      <c r="AN21" s="152" t="s">
        <v>48</v>
      </c>
      <c r="AO21" s="153">
        <v>457.36073000000005</v>
      </c>
      <c r="AP21" s="154">
        <v>474.84096999999986</v>
      </c>
      <c r="AQ21" s="154">
        <v>459.34191999999985</v>
      </c>
      <c r="AR21" s="154">
        <v>391.93004999999994</v>
      </c>
      <c r="AS21" s="154">
        <v>606.66581999999983</v>
      </c>
      <c r="AT21" s="153">
        <v>880</v>
      </c>
      <c r="AU21" s="153">
        <v>14.037470000000001</v>
      </c>
      <c r="AV21" s="155">
        <v>10560.79</v>
      </c>
      <c r="AW21"/>
      <c r="AX21" s="142"/>
      <c r="AY21" s="152" t="s">
        <v>48</v>
      </c>
      <c r="AZ21" s="153">
        <v>490.65555000000012</v>
      </c>
      <c r="BA21" s="154">
        <v>458.04909000000004</v>
      </c>
      <c r="BB21" s="154">
        <v>472.34862999999996</v>
      </c>
      <c r="BC21" s="154">
        <v>457.78205999999994</v>
      </c>
      <c r="BD21" s="154">
        <v>388.34168</v>
      </c>
      <c r="BE21" s="153">
        <v>980</v>
      </c>
      <c r="BF21" s="153">
        <v>13.58705</v>
      </c>
      <c r="BG21" s="155">
        <v>13232.52</v>
      </c>
      <c r="BH21" s="131"/>
      <c r="BI21" s="151">
        <v>2.934752261851862</v>
      </c>
      <c r="BK21" s="142"/>
      <c r="BL21" s="152" t="s">
        <v>48</v>
      </c>
      <c r="BM21" s="153">
        <v>560.73300000000006</v>
      </c>
      <c r="BN21" s="154">
        <v>486.0432100000001</v>
      </c>
      <c r="BO21" s="154">
        <v>460.19123000000002</v>
      </c>
      <c r="BP21" s="154">
        <v>478.58862999999997</v>
      </c>
      <c r="BQ21" s="154">
        <v>399.33192000000003</v>
      </c>
      <c r="BR21" s="153">
        <v>1020</v>
      </c>
      <c r="BS21" s="153">
        <v>12.82531</v>
      </c>
      <c r="BT21" s="155">
        <v>12887.62</v>
      </c>
      <c r="BU21" s="131"/>
      <c r="BV21" s="151">
        <v>3.0985699454204889</v>
      </c>
      <c r="BZ21" s="128"/>
      <c r="CA21" s="128" t="s">
        <v>48</v>
      </c>
      <c r="CB21" s="132">
        <v>421.72</v>
      </c>
      <c r="CC21" s="132">
        <v>560.73</v>
      </c>
      <c r="CD21" s="132">
        <v>486.04000000000013</v>
      </c>
      <c r="CE21" s="132">
        <v>460.19</v>
      </c>
      <c r="CF21" s="132">
        <v>478.58862999999997</v>
      </c>
      <c r="CG21" s="132">
        <v>740</v>
      </c>
      <c r="CH21" s="132">
        <v>12.448169999999999</v>
      </c>
      <c r="CI21" s="132">
        <v>9751.8799999999992</v>
      </c>
      <c r="CJ21" s="132">
        <v>4.9076550367723968</v>
      </c>
    </row>
    <row r="22" spans="1:88">
      <c r="A22" s="210"/>
      <c r="B22" s="215" t="s">
        <v>49</v>
      </c>
      <c r="C22" s="216">
        <v>74.949173228252477</v>
      </c>
      <c r="D22" s="55">
        <v>65.779008175305549</v>
      </c>
      <c r="E22" s="55">
        <v>53.749866306644563</v>
      </c>
      <c r="F22" s="55">
        <v>67.222330374413445</v>
      </c>
      <c r="G22" s="55">
        <v>90.786741230668895</v>
      </c>
      <c r="H22" s="216">
        <v>1320</v>
      </c>
      <c r="I22" s="216">
        <v>0.83231999999999995</v>
      </c>
      <c r="J22" s="225">
        <v>1161.04</v>
      </c>
      <c r="K22"/>
      <c r="L22" s="101">
        <f t="shared" si="0"/>
        <v>7.8194326836860828</v>
      </c>
      <c r="N22" s="244"/>
      <c r="O22" s="250" t="s">
        <v>49</v>
      </c>
      <c r="P22" s="251">
        <v>81.227139719957577</v>
      </c>
      <c r="Q22" s="154">
        <v>74.949173228252505</v>
      </c>
      <c r="R22" s="154">
        <v>65.779008175305563</v>
      </c>
      <c r="S22" s="154">
        <v>53.749866306644577</v>
      </c>
      <c r="T22" s="154">
        <v>66.83495294441343</v>
      </c>
      <c r="U22" s="251">
        <v>760</v>
      </c>
      <c r="V22" s="251">
        <v>0.81391000000000002</v>
      </c>
      <c r="W22" s="252">
        <v>654.86</v>
      </c>
      <c r="X22" s="131"/>
      <c r="Y22" s="151">
        <v>10.20599104303415</v>
      </c>
      <c r="Z22" s="151"/>
      <c r="AA22" s="152" t="s">
        <v>49</v>
      </c>
      <c r="AB22" s="153">
        <v>101.61409999999999</v>
      </c>
      <c r="AC22" s="154">
        <v>81.227100000000007</v>
      </c>
      <c r="AD22" s="154">
        <v>74.949149999999989</v>
      </c>
      <c r="AE22" s="154">
        <v>65.779010000000014</v>
      </c>
      <c r="AF22" s="154">
        <v>54.611560000000004</v>
      </c>
      <c r="AG22" s="153">
        <v>760</v>
      </c>
      <c r="AH22" s="153">
        <v>0.79559999999999997</v>
      </c>
      <c r="AI22" s="155">
        <v>617.61</v>
      </c>
      <c r="AJ22" s="131"/>
      <c r="AK22" s="151">
        <v>8.8424021631774092</v>
      </c>
      <c r="AL22" s="204"/>
      <c r="AM22" s="142"/>
      <c r="AN22" s="152" t="s">
        <v>49</v>
      </c>
      <c r="AO22" s="153">
        <v>52.207270000000001</v>
      </c>
      <c r="AP22" s="154">
        <v>98.810289999999995</v>
      </c>
      <c r="AQ22" s="154">
        <v>81.227100000000007</v>
      </c>
      <c r="AR22" s="154">
        <v>74.949149999999989</v>
      </c>
      <c r="AS22" s="154">
        <v>65.779009999999985</v>
      </c>
      <c r="AT22" s="153"/>
      <c r="AU22" s="153">
        <v>0.78847</v>
      </c>
      <c r="AV22" s="155"/>
      <c r="AW22"/>
      <c r="AX22" s="142"/>
      <c r="AY22" s="152" t="s">
        <v>49</v>
      </c>
      <c r="AZ22" s="153">
        <v>67.220630000000014</v>
      </c>
      <c r="BA22" s="154">
        <v>51.917270000000002</v>
      </c>
      <c r="BB22" s="154">
        <v>68.672390000000007</v>
      </c>
      <c r="BC22" s="154">
        <v>79.010310000000004</v>
      </c>
      <c r="BD22" s="154">
        <v>73.970070000000007</v>
      </c>
      <c r="BE22" s="153">
        <v>820</v>
      </c>
      <c r="BF22" s="153">
        <v>0.76998999999999995</v>
      </c>
      <c r="BG22" s="155">
        <v>646.46</v>
      </c>
      <c r="BH22" s="131"/>
      <c r="BI22" s="151">
        <v>11.442327444853511</v>
      </c>
      <c r="BK22" s="142"/>
      <c r="BL22" s="152" t="s">
        <v>49</v>
      </c>
      <c r="BM22" s="153">
        <v>50.451999999999998</v>
      </c>
      <c r="BN22" s="154">
        <v>67.218840000000014</v>
      </c>
      <c r="BO22" s="154">
        <v>51.84254</v>
      </c>
      <c r="BP22" s="154">
        <v>68.672389999999993</v>
      </c>
      <c r="BQ22" s="154">
        <v>81.899060000000006</v>
      </c>
      <c r="BR22" s="153">
        <v>880</v>
      </c>
      <c r="BS22" s="153">
        <v>0.73492000000000002</v>
      </c>
      <c r="BT22" s="155">
        <v>656.66</v>
      </c>
      <c r="BU22" s="131"/>
      <c r="BV22" s="151">
        <v>12.472064691012093</v>
      </c>
      <c r="BZ22" s="128"/>
      <c r="CA22" s="128" t="s">
        <v>49</v>
      </c>
      <c r="CB22" s="132">
        <v>41.640000000000022</v>
      </c>
      <c r="CC22" s="132">
        <v>50.45</v>
      </c>
      <c r="CD22" s="132">
        <v>67.219999999999985</v>
      </c>
      <c r="CE22" s="132">
        <v>51.840000000000011</v>
      </c>
      <c r="CF22" s="132">
        <v>68.672389999999993</v>
      </c>
      <c r="CG22" s="132">
        <v>840</v>
      </c>
      <c r="CH22" s="132">
        <v>0.71750000000000003</v>
      </c>
      <c r="CI22" s="132">
        <v>595.35</v>
      </c>
      <c r="CJ22" s="132">
        <v>11.534792978919961</v>
      </c>
    </row>
    <row r="23" spans="1:88">
      <c r="A23" s="210"/>
      <c r="B23" s="215" t="s">
        <v>400</v>
      </c>
      <c r="C23" s="216">
        <v>106.18437241359311</v>
      </c>
      <c r="D23" s="55">
        <v>88.795524192891193</v>
      </c>
      <c r="E23" s="55">
        <v>86.904317799407565</v>
      </c>
      <c r="F23" s="55">
        <v>107.03565186350917</v>
      </c>
      <c r="G23" s="55">
        <v>146.06499235089362</v>
      </c>
      <c r="H23" s="216">
        <v>1640</v>
      </c>
      <c r="I23" s="216">
        <v>5.2443600000000004</v>
      </c>
      <c r="J23" s="225">
        <v>10067.89</v>
      </c>
      <c r="K23"/>
      <c r="L23" s="101">
        <f t="shared" si="0"/>
        <v>1.4508004393263496</v>
      </c>
      <c r="N23" s="244"/>
      <c r="O23" s="250" t="s">
        <v>400</v>
      </c>
      <c r="P23" s="251">
        <v>150.99123269006</v>
      </c>
      <c r="Q23" s="154">
        <v>106.1843724135931</v>
      </c>
      <c r="R23" s="154">
        <v>88.795524192891193</v>
      </c>
      <c r="S23" s="154">
        <v>87.838187799407578</v>
      </c>
      <c r="T23" s="154">
        <v>107.96951186350918</v>
      </c>
      <c r="U23" s="251">
        <v>1360</v>
      </c>
      <c r="V23" s="251">
        <v>5.2607499999999998</v>
      </c>
      <c r="W23" s="252">
        <v>7938.61</v>
      </c>
      <c r="X23" s="131"/>
      <c r="Y23" s="151">
        <v>1.3600556251473392</v>
      </c>
      <c r="Z23" s="151"/>
      <c r="AA23" s="152" t="s">
        <v>400</v>
      </c>
      <c r="AB23" s="153">
        <v>140.13403</v>
      </c>
      <c r="AC23" s="154">
        <v>150.99123</v>
      </c>
      <c r="AD23" s="154">
        <v>106.18437999999999</v>
      </c>
      <c r="AE23" s="154">
        <v>88.795540000000003</v>
      </c>
      <c r="AF23" s="154">
        <v>87.838190000000026</v>
      </c>
      <c r="AG23" s="153">
        <v>1710</v>
      </c>
      <c r="AH23" s="153">
        <v>5.12582</v>
      </c>
      <c r="AI23" s="155">
        <v>7373.14</v>
      </c>
      <c r="AJ23" s="131"/>
      <c r="AK23" s="151">
        <v>1.1913267617324508</v>
      </c>
      <c r="AL23" s="204"/>
      <c r="AM23" s="142"/>
      <c r="AN23" s="152" t="s">
        <v>400</v>
      </c>
      <c r="AO23" s="153">
        <v>261.32667000000004</v>
      </c>
      <c r="AP23" s="154">
        <v>139.68514999999999</v>
      </c>
      <c r="AQ23" s="154">
        <v>150.99123</v>
      </c>
      <c r="AR23" s="154">
        <v>106.20839000000001</v>
      </c>
      <c r="AS23" s="154">
        <v>88.915279999999981</v>
      </c>
      <c r="AT23" s="153">
        <v>2540</v>
      </c>
      <c r="AU23" s="153">
        <v>4.62033</v>
      </c>
      <c r="AV23" s="155">
        <v>8465.7000000000007</v>
      </c>
      <c r="AW23"/>
      <c r="AX23" s="142"/>
      <c r="AY23" s="152" t="s">
        <v>400</v>
      </c>
      <c r="AZ23" s="153">
        <v>1315.0990299999996</v>
      </c>
      <c r="BA23" s="154">
        <v>261.01000000000005</v>
      </c>
      <c r="BB23" s="154">
        <v>139.24517</v>
      </c>
      <c r="BC23" s="154">
        <v>150.78959</v>
      </c>
      <c r="BD23" s="154">
        <v>105.67421</v>
      </c>
      <c r="BE23" s="153">
        <v>2710</v>
      </c>
      <c r="BF23" s="153">
        <v>4.5049599999999996</v>
      </c>
      <c r="BG23" s="155">
        <v>11696.96</v>
      </c>
      <c r="BH23" s="131"/>
      <c r="BI23" s="151">
        <v>0.903433114245069</v>
      </c>
      <c r="BK23" s="142"/>
      <c r="BL23" s="152" t="s">
        <v>400</v>
      </c>
      <c r="BM23" s="153">
        <v>283.279</v>
      </c>
      <c r="BN23" s="154">
        <v>1311.4990299999997</v>
      </c>
      <c r="BO23" s="154">
        <v>259.79000000000008</v>
      </c>
      <c r="BP23" s="154">
        <v>138.59517</v>
      </c>
      <c r="BQ23" s="154">
        <v>150.41962000000004</v>
      </c>
      <c r="BR23" s="153">
        <v>2660</v>
      </c>
      <c r="BS23" s="153">
        <v>4.4476300000000002</v>
      </c>
      <c r="BT23" s="155">
        <v>11353.78</v>
      </c>
      <c r="BU23" s="131"/>
      <c r="BV23" s="151">
        <v>1.3248417707582851</v>
      </c>
      <c r="BZ23" s="128"/>
      <c r="CA23" s="128" t="s">
        <v>50</v>
      </c>
      <c r="CB23" s="132">
        <v>1765.9700000000003</v>
      </c>
      <c r="CC23" s="132">
        <v>2356.8499999999995</v>
      </c>
      <c r="CD23" s="132">
        <v>3486.1600000000003</v>
      </c>
      <c r="CE23" s="132">
        <v>5534.4100000000017</v>
      </c>
      <c r="CF23" s="132">
        <v>2859.3766900000001</v>
      </c>
      <c r="CG23" s="132">
        <v>220</v>
      </c>
      <c r="CH23" s="132">
        <v>65.705089999999998</v>
      </c>
      <c r="CI23" s="132">
        <v>15801.19</v>
      </c>
      <c r="CJ23" s="132">
        <v>18.095957899373403</v>
      </c>
    </row>
    <row r="24" spans="1:88">
      <c r="A24" s="210"/>
      <c r="B24" s="215" t="s">
        <v>52</v>
      </c>
      <c r="C24" s="216">
        <v>925.04083447417804</v>
      </c>
      <c r="D24" s="55">
        <v>651.67080687970633</v>
      </c>
      <c r="E24" s="55">
        <v>615.79211258386397</v>
      </c>
      <c r="F24" s="55">
        <v>828.92408818659487</v>
      </c>
      <c r="G24" s="55">
        <v>953.72126767675718</v>
      </c>
      <c r="H24" s="216">
        <v>1610</v>
      </c>
      <c r="I24" s="216">
        <v>25.069230000000001</v>
      </c>
      <c r="J24" s="225">
        <v>41297.54</v>
      </c>
      <c r="K24"/>
      <c r="L24" s="101">
        <f t="shared" si="0"/>
        <v>2.3093900209958202</v>
      </c>
      <c r="N24" s="244"/>
      <c r="O24" s="250" t="s">
        <v>52</v>
      </c>
      <c r="P24" s="251">
        <v>1273.4609869835231</v>
      </c>
      <c r="Q24" s="154">
        <v>925.04083447417793</v>
      </c>
      <c r="R24" s="154">
        <v>653.05791687970623</v>
      </c>
      <c r="S24" s="154">
        <v>616.25613258386466</v>
      </c>
      <c r="T24" s="154">
        <v>827.453531186595</v>
      </c>
      <c r="U24" s="251">
        <v>1540</v>
      </c>
      <c r="V24" s="251">
        <v>24.294750000000001</v>
      </c>
      <c r="W24" s="252">
        <v>39039.629999999997</v>
      </c>
      <c r="X24" s="131"/>
      <c r="Y24" s="151">
        <v>2.1195219605989992</v>
      </c>
      <c r="Z24" s="151"/>
      <c r="AA24" s="152" t="s">
        <v>52</v>
      </c>
      <c r="AB24" s="153">
        <v>2908.3523000000005</v>
      </c>
      <c r="AC24" s="154">
        <v>1273.4609800000003</v>
      </c>
      <c r="AD24" s="154">
        <v>925.04082000000005</v>
      </c>
      <c r="AE24" s="154">
        <v>653.05791999999985</v>
      </c>
      <c r="AF24" s="154">
        <v>658.48663999999985</v>
      </c>
      <c r="AG24" s="153">
        <v>1520</v>
      </c>
      <c r="AH24" s="153">
        <v>23.695920000000001</v>
      </c>
      <c r="AI24" s="155">
        <v>35114.6</v>
      </c>
      <c r="AJ24" s="131"/>
      <c r="AK24" s="151">
        <v>1.8752502947491922</v>
      </c>
      <c r="AL24" s="204"/>
      <c r="AM24" s="142"/>
      <c r="AN24" s="152" t="s">
        <v>52</v>
      </c>
      <c r="AO24" s="153">
        <v>1436.3013099999996</v>
      </c>
      <c r="AP24" s="154">
        <v>2885.2022500000003</v>
      </c>
      <c r="AQ24" s="154">
        <v>1273.4609800000003</v>
      </c>
      <c r="AR24" s="154">
        <v>925.1350000000001</v>
      </c>
      <c r="AS24" s="154">
        <v>653.39649999999995</v>
      </c>
      <c r="AT24" s="153">
        <v>1410</v>
      </c>
      <c r="AU24" s="153">
        <v>22.701560000000001</v>
      </c>
      <c r="AV24" s="155">
        <v>29423.69</v>
      </c>
      <c r="AW24"/>
      <c r="AX24" s="142"/>
      <c r="AY24" s="152" t="s">
        <v>52</v>
      </c>
      <c r="AZ24" s="153">
        <v>844.61599000000001</v>
      </c>
      <c r="BA24" s="154">
        <v>1435.3807199999994</v>
      </c>
      <c r="BB24" s="154">
        <v>2635.3333700000003</v>
      </c>
      <c r="BC24" s="154">
        <v>1271.7401699999996</v>
      </c>
      <c r="BD24" s="154">
        <v>922.46623999999997</v>
      </c>
      <c r="BE24" s="153">
        <v>1460</v>
      </c>
      <c r="BF24" s="153">
        <v>22.157109999999999</v>
      </c>
      <c r="BG24" s="155">
        <v>32930.06</v>
      </c>
      <c r="BH24" s="131"/>
      <c r="BI24" s="151">
        <v>2.801289277942403</v>
      </c>
      <c r="BK24" s="142"/>
      <c r="BL24" s="152" t="s">
        <v>52</v>
      </c>
      <c r="BM24" s="153">
        <v>2401.6000000000008</v>
      </c>
      <c r="BN24" s="154">
        <v>844.95583999999985</v>
      </c>
      <c r="BO24" s="154">
        <v>1435.9950599999997</v>
      </c>
      <c r="BP24" s="154">
        <v>2635.63337</v>
      </c>
      <c r="BQ24" s="154">
        <v>1262.0006399999997</v>
      </c>
      <c r="BR24" s="153">
        <v>1380</v>
      </c>
      <c r="BS24" s="153">
        <v>20.316089999999999</v>
      </c>
      <c r="BT24" s="155">
        <v>29795.63</v>
      </c>
      <c r="BU24" s="131"/>
      <c r="BV24" s="151">
        <v>4.2355225917357675</v>
      </c>
      <c r="BZ24" s="128"/>
      <c r="CA24" s="128" t="s">
        <v>51</v>
      </c>
      <c r="CB24" s="132">
        <v>484.99999999999994</v>
      </c>
      <c r="CC24" s="132">
        <v>283.28000000000003</v>
      </c>
      <c r="CD24" s="132">
        <v>1311.4999999999998</v>
      </c>
      <c r="CE24" s="132">
        <v>259.78999999999996</v>
      </c>
      <c r="CF24" s="132">
        <v>138.59517</v>
      </c>
      <c r="CG24" s="132">
        <v>2550</v>
      </c>
      <c r="CH24" s="132">
        <v>4.3370499999999996</v>
      </c>
      <c r="CI24" s="132">
        <v>10831.77</v>
      </c>
      <c r="CJ24" s="132">
        <v>1.2795246760224783</v>
      </c>
    </row>
    <row r="25" spans="1:88">
      <c r="A25" s="210"/>
      <c r="B25" s="215" t="s">
        <v>401</v>
      </c>
      <c r="C25" s="216">
        <v>2400.0184705827232</v>
      </c>
      <c r="D25" s="55">
        <v>2599.0401132019651</v>
      </c>
      <c r="E25" s="55">
        <v>2102.21340253582</v>
      </c>
      <c r="F25" s="55">
        <v>2292.6421975533476</v>
      </c>
      <c r="G25" s="55">
        <v>2511.9350539521429</v>
      </c>
      <c r="H25" s="216">
        <v>490</v>
      </c>
      <c r="I25" s="216">
        <v>84.068089999999998</v>
      </c>
      <c r="J25" s="225">
        <v>45549.72</v>
      </c>
      <c r="K25"/>
      <c r="L25" s="101">
        <f t="shared" si="0"/>
        <v>5.5147101978939554</v>
      </c>
      <c r="N25" s="244"/>
      <c r="O25" s="250" t="s">
        <v>401</v>
      </c>
      <c r="P25" s="251">
        <v>2584.0074283630347</v>
      </c>
      <c r="Q25" s="154">
        <v>2400.0184705827232</v>
      </c>
      <c r="R25" s="154">
        <v>2599.0401132019661</v>
      </c>
      <c r="S25" s="154">
        <v>2102.2134025358191</v>
      </c>
      <c r="T25" s="154">
        <v>2280.2107879133473</v>
      </c>
      <c r="U25" s="251">
        <v>450</v>
      </c>
      <c r="V25" s="251">
        <v>81.33999</v>
      </c>
      <c r="W25" s="252">
        <v>36499.71</v>
      </c>
      <c r="X25" s="131"/>
      <c r="Y25" s="151">
        <v>6.2472024789055789</v>
      </c>
      <c r="Z25" s="151"/>
      <c r="AA25" s="152" t="s">
        <v>401</v>
      </c>
      <c r="AB25" s="153">
        <v>2846.1658399999988</v>
      </c>
      <c r="AC25" s="154">
        <v>2584.0074199999999</v>
      </c>
      <c r="AD25" s="154">
        <v>2400.0184399999998</v>
      </c>
      <c r="AE25" s="154">
        <v>2599.0401200000001</v>
      </c>
      <c r="AF25" s="154">
        <v>2107.4405500000003</v>
      </c>
      <c r="AG25" s="153">
        <v>420</v>
      </c>
      <c r="AH25" s="153">
        <v>78.736149999999995</v>
      </c>
      <c r="AI25" s="155">
        <v>32099.33</v>
      </c>
      <c r="AJ25" s="131"/>
      <c r="AK25" s="151">
        <v>6.5653723925078813</v>
      </c>
      <c r="AL25" s="204"/>
      <c r="AM25" s="142"/>
      <c r="AN25" s="152" t="s">
        <v>401</v>
      </c>
      <c r="AO25" s="153">
        <v>5526.4679599999999</v>
      </c>
      <c r="AP25" s="154">
        <v>2846.1657799999994</v>
      </c>
      <c r="AQ25" s="154">
        <v>2584.0074199999999</v>
      </c>
      <c r="AR25" s="154">
        <v>2400.1167900000005</v>
      </c>
      <c r="AS25" s="154">
        <v>2599.2357899999997</v>
      </c>
      <c r="AT25" s="153">
        <v>410</v>
      </c>
      <c r="AU25" s="153">
        <v>77.266810000000007</v>
      </c>
      <c r="AV25" s="155">
        <v>32446.81</v>
      </c>
      <c r="AW25"/>
      <c r="AX25" s="142"/>
      <c r="AY25" s="152" t="s">
        <v>401</v>
      </c>
      <c r="AZ25" s="153">
        <v>3480.7756499999996</v>
      </c>
      <c r="BA25" s="154">
        <v>5525.1979600000004</v>
      </c>
      <c r="BB25" s="154">
        <v>2847.0766899999994</v>
      </c>
      <c r="BC25" s="154">
        <v>2583.4966899999999</v>
      </c>
      <c r="BD25" s="154">
        <v>2398.1976099999997</v>
      </c>
      <c r="BE25" s="153">
        <v>380</v>
      </c>
      <c r="BF25" s="153">
        <v>74.877030000000005</v>
      </c>
      <c r="BG25" s="155">
        <v>28812.26</v>
      </c>
      <c r="BH25" s="131"/>
      <c r="BI25" s="151">
        <v>8.3235317534966011</v>
      </c>
      <c r="BK25" s="142"/>
      <c r="BL25" s="152" t="s">
        <v>401</v>
      </c>
      <c r="BM25" s="153">
        <v>2356.8469999999998</v>
      </c>
      <c r="BN25" s="154">
        <v>3486.1630800000003</v>
      </c>
      <c r="BO25" s="154">
        <v>5534.4066500000008</v>
      </c>
      <c r="BP25" s="154">
        <v>2859.3766900000001</v>
      </c>
      <c r="BQ25" s="154">
        <v>2572.2192100000002</v>
      </c>
      <c r="BR25" s="153">
        <v>400</v>
      </c>
      <c r="BS25" s="153">
        <v>67.513679999999994</v>
      </c>
      <c r="BT25" s="155">
        <v>27818.76</v>
      </c>
      <c r="BU25" s="131"/>
      <c r="BV25" s="151">
        <v>9.2463474648043267</v>
      </c>
      <c r="BZ25" s="128"/>
      <c r="CA25" s="128" t="s">
        <v>377</v>
      </c>
      <c r="CB25" s="132">
        <v>625.66999999999973</v>
      </c>
      <c r="CC25" s="132">
        <v>2401.6000000000008</v>
      </c>
      <c r="CD25" s="132">
        <v>844.95999999999992</v>
      </c>
      <c r="CE25" s="132">
        <v>1435.9999999999998</v>
      </c>
      <c r="CF25" s="132">
        <v>2635.6333799999998</v>
      </c>
      <c r="CG25" s="132">
        <v>1220</v>
      </c>
      <c r="CH25" s="132">
        <v>19.839749999999999</v>
      </c>
      <c r="CI25" s="132">
        <v>23682.58</v>
      </c>
      <c r="CJ25" s="132">
        <v>11.128995996213249</v>
      </c>
    </row>
    <row r="26" spans="1:88">
      <c r="A26" s="210"/>
      <c r="B26" s="215" t="s">
        <v>53</v>
      </c>
      <c r="C26" s="216">
        <v>166.10677276172908</v>
      </c>
      <c r="D26" s="55">
        <v>173.39260704776476</v>
      </c>
      <c r="E26" s="55">
        <v>185.35294431740783</v>
      </c>
      <c r="F26" s="55">
        <v>142.48847998882425</v>
      </c>
      <c r="G26" s="55">
        <v>179.14048685522371</v>
      </c>
      <c r="H26" s="216">
        <v>2180</v>
      </c>
      <c r="I26" s="216">
        <v>0.95891999999999999</v>
      </c>
      <c r="J26" s="225">
        <v>2070.98</v>
      </c>
      <c r="K26"/>
      <c r="L26" s="101">
        <f t="shared" si="0"/>
        <v>8.65003461429969</v>
      </c>
      <c r="N26" s="244"/>
      <c r="O26" s="250" t="s">
        <v>53</v>
      </c>
      <c r="P26" s="251">
        <v>149.24626682359701</v>
      </c>
      <c r="Q26" s="154">
        <v>166.10677276172908</v>
      </c>
      <c r="R26" s="154">
        <v>170.35715704776476</v>
      </c>
      <c r="S26" s="154">
        <v>187.16439431740784</v>
      </c>
      <c r="T26" s="154">
        <v>134.08697998882423</v>
      </c>
      <c r="U26" s="251">
        <v>1880</v>
      </c>
      <c r="V26" s="251">
        <v>0.95699000000000001</v>
      </c>
      <c r="W26" s="252">
        <v>1829.34</v>
      </c>
      <c r="X26" s="131"/>
      <c r="Y26" s="151">
        <v>7.3298009111933391</v>
      </c>
      <c r="Z26" s="151"/>
      <c r="AA26" s="152" t="s">
        <v>53</v>
      </c>
      <c r="AB26" s="153">
        <v>148.45826999999997</v>
      </c>
      <c r="AC26" s="154">
        <v>149.24627000000007</v>
      </c>
      <c r="AD26" s="154">
        <v>166.10676000000001</v>
      </c>
      <c r="AE26" s="154">
        <v>169.55716000000001</v>
      </c>
      <c r="AF26" s="154">
        <v>185.11766000000003</v>
      </c>
      <c r="AG26" s="153"/>
      <c r="AH26" s="153">
        <v>0.94233</v>
      </c>
      <c r="AI26" s="155"/>
      <c r="AJ26" s="131"/>
      <c r="AK26" s="151" t="e">
        <v>#DIV/0!</v>
      </c>
      <c r="AL26" s="204"/>
      <c r="AM26" s="142"/>
      <c r="AN26" s="152" t="s">
        <v>53</v>
      </c>
      <c r="AO26" s="153">
        <v>141.40105000000005</v>
      </c>
      <c r="AP26" s="154">
        <v>148.27390999999997</v>
      </c>
      <c r="AQ26" s="154">
        <v>149.24627000000007</v>
      </c>
      <c r="AR26" s="154">
        <v>164.72999000000002</v>
      </c>
      <c r="AS26" s="154">
        <v>169.55716000000001</v>
      </c>
      <c r="AT26" s="153"/>
      <c r="AU26" s="153">
        <v>0.88785999999999998</v>
      </c>
      <c r="AV26" s="155"/>
      <c r="AW26"/>
      <c r="AX26" s="142"/>
      <c r="AY26" s="152" t="s">
        <v>53</v>
      </c>
      <c r="AZ26" s="153">
        <v>130.98646999999994</v>
      </c>
      <c r="BA26" s="154">
        <v>140.53438000000006</v>
      </c>
      <c r="BB26" s="154">
        <v>148.56058000000004</v>
      </c>
      <c r="BC26" s="154">
        <v>147.79769000000002</v>
      </c>
      <c r="BD26" s="154">
        <v>162.59060000000002</v>
      </c>
      <c r="BE26" s="153"/>
      <c r="BF26" s="153">
        <v>0.87617</v>
      </c>
      <c r="BG26" s="155"/>
      <c r="BH26" s="131"/>
      <c r="BI26" s="151" t="e">
        <v>#DIV/0!</v>
      </c>
      <c r="BK26" s="142"/>
      <c r="BL26" s="152" t="s">
        <v>53</v>
      </c>
      <c r="BM26" s="153">
        <v>166.71389000000002</v>
      </c>
      <c r="BN26" s="154">
        <v>132.23724999999996</v>
      </c>
      <c r="BO26" s="154">
        <v>141.75356000000002</v>
      </c>
      <c r="BP26" s="154">
        <v>146.58768999999998</v>
      </c>
      <c r="BQ26" s="154">
        <v>152.95152000000002</v>
      </c>
      <c r="BR26" s="153"/>
      <c r="BS26" s="153">
        <v>0.87292999999999998</v>
      </c>
      <c r="BT26" s="155"/>
      <c r="BU26" s="131"/>
      <c r="BV26" s="151" t="e">
        <v>#DIV/0!</v>
      </c>
      <c r="BZ26" s="128"/>
      <c r="CA26" s="128" t="s">
        <v>53</v>
      </c>
      <c r="CB26" s="132">
        <v>140.82</v>
      </c>
      <c r="CC26" s="132">
        <v>166.71</v>
      </c>
      <c r="CD26" s="132">
        <v>132.23999999999995</v>
      </c>
      <c r="CE26" s="132">
        <v>141.75</v>
      </c>
      <c r="CF26" s="132">
        <v>146.58768999999998</v>
      </c>
      <c r="CG26" s="132"/>
      <c r="CH26" s="132">
        <v>0.85965000000000003</v>
      </c>
      <c r="CI26" s="132"/>
      <c r="CJ26" s="132" t="e">
        <v>#DIV/0!</v>
      </c>
    </row>
    <row r="27" spans="1:88">
      <c r="A27" s="210"/>
      <c r="B27" s="215" t="s">
        <v>54</v>
      </c>
      <c r="C27" s="216">
        <v>0.51685029217905654</v>
      </c>
      <c r="D27" s="55">
        <v>7.4857574015564676</v>
      </c>
      <c r="E27" s="55">
        <v>6.9235318773505545</v>
      </c>
      <c r="F27" s="55">
        <v>6.9265448564635772</v>
      </c>
      <c r="G27" s="55">
        <v>6.0256942148809784</v>
      </c>
      <c r="H27" s="216">
        <v>7050</v>
      </c>
      <c r="I27" s="216">
        <v>1.30897</v>
      </c>
      <c r="J27" s="225">
        <v>10310.629999999999</v>
      </c>
      <c r="K27"/>
      <c r="L27" s="101">
        <f t="shared" si="0"/>
        <v>5.8441571609891725E-2</v>
      </c>
      <c r="N27" s="244"/>
      <c r="O27" s="250" t="s">
        <v>54</v>
      </c>
      <c r="P27" s="251">
        <v>4.625307919475544</v>
      </c>
      <c r="Q27" s="154">
        <v>0.51685029217905654</v>
      </c>
      <c r="R27" s="154">
        <v>7.4857574015564667</v>
      </c>
      <c r="S27" s="154">
        <v>6.9235318773505545</v>
      </c>
      <c r="T27" s="154">
        <v>6.9214478564635771</v>
      </c>
      <c r="U27" s="251">
        <v>7060</v>
      </c>
      <c r="V27" s="251">
        <v>1.26769</v>
      </c>
      <c r="W27" s="252">
        <v>9752.48</v>
      </c>
      <c r="X27" s="131"/>
      <c r="Y27" s="151">
        <v>7.0971156633631419E-2</v>
      </c>
      <c r="Z27" s="151"/>
      <c r="AA27" s="152" t="s">
        <v>54</v>
      </c>
      <c r="AB27" s="153">
        <v>14.45017</v>
      </c>
      <c r="AC27" s="154">
        <v>4.6252999999999984</v>
      </c>
      <c r="AD27" s="154">
        <v>0.51685999999999899</v>
      </c>
      <c r="AE27" s="154">
        <v>7.4857700000000014</v>
      </c>
      <c r="AF27" s="154">
        <v>6.9235299999999986</v>
      </c>
      <c r="AG27" s="153">
        <v>6550</v>
      </c>
      <c r="AH27" s="153">
        <v>1.22149</v>
      </c>
      <c r="AI27" s="155">
        <v>6784.92</v>
      </c>
      <c r="AJ27" s="131"/>
      <c r="AK27" s="151">
        <v>0.10204291281253129</v>
      </c>
      <c r="AL27" s="204"/>
      <c r="AM27" s="142"/>
      <c r="AN27" s="152" t="s">
        <v>54</v>
      </c>
      <c r="AO27" s="153">
        <v>24.546780000000005</v>
      </c>
      <c r="AP27" s="154">
        <v>14.45017</v>
      </c>
      <c r="AQ27" s="154">
        <v>4.6252999999999984</v>
      </c>
      <c r="AR27" s="154">
        <v>0.51685999999999921</v>
      </c>
      <c r="AS27" s="154">
        <v>7.5115600000000002</v>
      </c>
      <c r="AT27" s="153">
        <v>7790</v>
      </c>
      <c r="AU27" s="153">
        <v>0.84506000000000003</v>
      </c>
      <c r="AV27" s="155">
        <v>5146.38</v>
      </c>
      <c r="AW27"/>
      <c r="AX27" s="142"/>
      <c r="AY27" s="152" t="s">
        <v>54</v>
      </c>
      <c r="AZ27" s="153">
        <v>84.71244999999999</v>
      </c>
      <c r="BA27" s="154">
        <v>24.303140000000006</v>
      </c>
      <c r="BB27" s="154">
        <v>14.202659999999998</v>
      </c>
      <c r="BC27" s="154">
        <v>4.34239</v>
      </c>
      <c r="BD27" s="154">
        <v>0.56763999999999959</v>
      </c>
      <c r="BE27" s="153">
        <v>12640</v>
      </c>
      <c r="BF27" s="153">
        <v>0.82089000000000001</v>
      </c>
      <c r="BG27" s="155">
        <v>9969.15</v>
      </c>
      <c r="BH27" s="131"/>
      <c r="BI27" s="151">
        <v>5.6939658847544638E-3</v>
      </c>
      <c r="BK27" s="142"/>
      <c r="BL27" s="152" t="s">
        <v>54</v>
      </c>
      <c r="BM27" s="153">
        <v>31.490000000000006</v>
      </c>
      <c r="BN27" s="154">
        <v>84.71</v>
      </c>
      <c r="BO27" s="154">
        <v>24.300000000000008</v>
      </c>
      <c r="BP27" s="154">
        <v>14.202659999999998</v>
      </c>
      <c r="BQ27" s="154">
        <v>5.7405300000000006</v>
      </c>
      <c r="BR27" s="153">
        <v>14320</v>
      </c>
      <c r="BS27" s="153">
        <v>0.75700999999999996</v>
      </c>
      <c r="BT27" s="155">
        <v>10735.48</v>
      </c>
      <c r="BU27" s="131"/>
      <c r="BV27" s="151">
        <v>5.3472504256912592E-2</v>
      </c>
      <c r="BZ27" s="128"/>
      <c r="CA27" s="128" t="s">
        <v>54</v>
      </c>
      <c r="CB27" s="132">
        <v>32.079999999999991</v>
      </c>
      <c r="CC27" s="132">
        <v>31.490000000000006</v>
      </c>
      <c r="CD27" s="132">
        <v>84.71</v>
      </c>
      <c r="CE27" s="132">
        <v>24.3</v>
      </c>
      <c r="CF27" s="132">
        <v>14.202659999999998</v>
      </c>
      <c r="CG27" s="132">
        <v>13560</v>
      </c>
      <c r="CH27" s="132">
        <v>0.73629</v>
      </c>
      <c r="CI27" s="132">
        <v>11051.39</v>
      </c>
      <c r="CJ27" s="132">
        <v>0.12851469362677453</v>
      </c>
    </row>
    <row r="28" spans="1:88">
      <c r="A28" s="210"/>
      <c r="B28" s="215" t="s">
        <v>55</v>
      </c>
      <c r="C28" s="216">
        <v>84.192293196415363</v>
      </c>
      <c r="D28" s="55">
        <v>93.921371607153574</v>
      </c>
      <c r="E28" s="55">
        <v>66.816682200128781</v>
      </c>
      <c r="F28" s="55">
        <v>79.126233143588721</v>
      </c>
      <c r="G28" s="55">
        <v>84.181722953280357</v>
      </c>
      <c r="H28" s="216"/>
      <c r="I28" s="216"/>
      <c r="J28" s="225"/>
      <c r="K28"/>
      <c r="L28" s="101" t="e">
        <f t="shared" si="0"/>
        <v>#DIV/0!</v>
      </c>
      <c r="N28" s="244"/>
      <c r="O28" s="250" t="s">
        <v>55</v>
      </c>
      <c r="P28" s="251">
        <v>81.305096806398211</v>
      </c>
      <c r="Q28" s="154">
        <v>84.192293196415363</v>
      </c>
      <c r="R28" s="154">
        <v>94.118171607153556</v>
      </c>
      <c r="S28" s="154">
        <v>66.816682200128753</v>
      </c>
      <c r="T28" s="154">
        <v>79.126233143588706</v>
      </c>
      <c r="U28" s="251"/>
      <c r="V28" s="251"/>
      <c r="W28" s="252"/>
      <c r="X28" s="131"/>
      <c r="Y28" s="151" t="e">
        <v>#DIV/0!</v>
      </c>
      <c r="Z28" s="151"/>
      <c r="AA28" s="152" t="s">
        <v>55</v>
      </c>
      <c r="AB28" s="153">
        <v>135.96630999999996</v>
      </c>
      <c r="AC28" s="154">
        <v>81.305080000000004</v>
      </c>
      <c r="AD28" s="154">
        <v>84.19229</v>
      </c>
      <c r="AE28" s="154">
        <v>94.118170000000006</v>
      </c>
      <c r="AF28" s="154">
        <v>66.739350000000002</v>
      </c>
      <c r="AG28" s="153"/>
      <c r="AH28" s="153"/>
      <c r="AI28" s="155"/>
      <c r="AJ28" s="131"/>
      <c r="AK28" s="151" t="e">
        <v>#DIV/0!</v>
      </c>
      <c r="AL28" s="204"/>
      <c r="AM28" s="142"/>
      <c r="AN28" s="152" t="s">
        <v>55</v>
      </c>
      <c r="AO28" s="153">
        <v>133.41104999999999</v>
      </c>
      <c r="AP28" s="154">
        <v>135.96630999999996</v>
      </c>
      <c r="AQ28" s="154">
        <v>81.305080000000004</v>
      </c>
      <c r="AR28" s="154">
        <v>82.07208</v>
      </c>
      <c r="AS28" s="154">
        <v>92.11369999999998</v>
      </c>
      <c r="AT28" s="153"/>
      <c r="AU28" s="153"/>
      <c r="AV28" s="155"/>
      <c r="AW28"/>
      <c r="AX28" s="142"/>
      <c r="AY28" s="152" t="s">
        <v>55</v>
      </c>
      <c r="AZ28" s="153">
        <v>160.58911999999998</v>
      </c>
      <c r="BA28" s="154">
        <v>132.95704999999998</v>
      </c>
      <c r="BB28" s="154">
        <v>133.78583</v>
      </c>
      <c r="BC28" s="154">
        <v>80.941289999999995</v>
      </c>
      <c r="BD28" s="154">
        <v>83.318080000000023</v>
      </c>
      <c r="BE28" s="153">
        <v>680</v>
      </c>
      <c r="BF28" s="153">
        <v>5.1104399999999996</v>
      </c>
      <c r="BG28" s="155">
        <v>3822.85</v>
      </c>
      <c r="BH28" s="131"/>
      <c r="BI28" s="151">
        <v>2.1794755221889437</v>
      </c>
      <c r="BK28" s="142"/>
      <c r="BL28" s="152" t="s">
        <v>55</v>
      </c>
      <c r="BM28" s="153">
        <v>143.69185000000002</v>
      </c>
      <c r="BN28" s="154">
        <v>160.54363999999998</v>
      </c>
      <c r="BO28" s="154">
        <v>129.91821999999999</v>
      </c>
      <c r="BP28" s="154">
        <v>133.77582999999998</v>
      </c>
      <c r="BQ28" s="154">
        <v>83.687669999999983</v>
      </c>
      <c r="BR28" s="153">
        <v>490</v>
      </c>
      <c r="BS28" s="153">
        <v>6.3331400000000002</v>
      </c>
      <c r="BT28" s="155">
        <v>3412.88</v>
      </c>
      <c r="BU28" s="131"/>
      <c r="BV28" s="151">
        <v>2.4521128782728949</v>
      </c>
      <c r="BZ28" s="128"/>
      <c r="CA28" s="128" t="s">
        <v>55</v>
      </c>
      <c r="CB28" s="132">
        <v>143.47999999999999</v>
      </c>
      <c r="CC28" s="132">
        <v>143.69</v>
      </c>
      <c r="CD28" s="132">
        <v>160.54</v>
      </c>
      <c r="CE28" s="132">
        <v>129.92000000000004</v>
      </c>
      <c r="CF28" s="132">
        <v>133.77582999999998</v>
      </c>
      <c r="CG28" s="132">
        <v>450</v>
      </c>
      <c r="CH28" s="132">
        <v>6.1309199999999997</v>
      </c>
      <c r="CI28" s="132">
        <v>3063.91</v>
      </c>
      <c r="CJ28" s="132">
        <v>4.3661801423671056</v>
      </c>
    </row>
    <row r="29" spans="1:88">
      <c r="A29" s="210"/>
      <c r="B29" s="215" t="s">
        <v>494</v>
      </c>
      <c r="C29" s="216">
        <v>86.373160551025535</v>
      </c>
      <c r="D29" s="55">
        <v>92.625352586434289</v>
      </c>
      <c r="E29" s="55">
        <v>147.4886586260622</v>
      </c>
      <c r="F29" s="55">
        <v>146.61118809465015</v>
      </c>
      <c r="G29" s="55">
        <v>120.35222705592155</v>
      </c>
      <c r="H29" s="216">
        <v>3850</v>
      </c>
      <c r="I29" s="216">
        <v>1.13619</v>
      </c>
      <c r="J29" s="225">
        <v>4686.34</v>
      </c>
      <c r="K29"/>
      <c r="L29" s="101">
        <f t="shared" si="0"/>
        <v>2.5681497086408913</v>
      </c>
      <c r="N29" s="244"/>
      <c r="O29" s="250" t="s">
        <v>494</v>
      </c>
      <c r="P29" s="251">
        <v>117.79366769500378</v>
      </c>
      <c r="Q29" s="154">
        <v>86.373160551025535</v>
      </c>
      <c r="R29" s="154">
        <v>92.625352586434275</v>
      </c>
      <c r="S29" s="154">
        <v>147.48865862606223</v>
      </c>
      <c r="T29" s="154">
        <v>146.58167509465011</v>
      </c>
      <c r="U29" s="251">
        <v>2960</v>
      </c>
      <c r="V29" s="251">
        <v>1.3672500000000001</v>
      </c>
      <c r="W29" s="252">
        <v>4422.47</v>
      </c>
      <c r="X29" s="131"/>
      <c r="Y29" s="151">
        <v>3.3144752840528056</v>
      </c>
      <c r="Z29" s="151"/>
      <c r="AA29" s="152" t="s">
        <v>56</v>
      </c>
      <c r="AB29" s="153">
        <v>3243.2929900000013</v>
      </c>
      <c r="AC29" s="154">
        <v>3885.5364800000007</v>
      </c>
      <c r="AD29" s="154">
        <v>3583.9618200000004</v>
      </c>
      <c r="AE29" s="154">
        <v>3233.7132599999995</v>
      </c>
      <c r="AF29" s="154">
        <v>4073.5364200000008</v>
      </c>
      <c r="AG29" s="153">
        <v>660</v>
      </c>
      <c r="AH29" s="153">
        <v>102.4032</v>
      </c>
      <c r="AI29" s="155">
        <v>72120.759999999995</v>
      </c>
      <c r="AJ29" s="131"/>
      <c r="AK29" s="151">
        <v>5.6482161585651633</v>
      </c>
      <c r="AL29" s="204"/>
      <c r="AM29" s="142"/>
      <c r="AN29" s="152" t="s">
        <v>56</v>
      </c>
      <c r="AO29" s="153">
        <v>3492.5478199999993</v>
      </c>
      <c r="AP29" s="154">
        <v>3224.484480000001</v>
      </c>
      <c r="AQ29" s="154">
        <v>3885.5868000000005</v>
      </c>
      <c r="AR29" s="154">
        <v>3584.7222600000005</v>
      </c>
      <c r="AS29" s="154">
        <v>3233.9878799999992</v>
      </c>
      <c r="AT29" s="153">
        <v>590</v>
      </c>
      <c r="AU29" s="153">
        <v>99.390749999999997</v>
      </c>
      <c r="AV29" s="155">
        <v>61274.65</v>
      </c>
      <c r="AW29"/>
      <c r="AX29" s="142"/>
      <c r="AY29" s="152" t="s">
        <v>56</v>
      </c>
      <c r="AZ29" s="153">
        <v>3452.4999699999994</v>
      </c>
      <c r="BA29" s="154">
        <v>3492.8922899999993</v>
      </c>
      <c r="BB29" s="154">
        <v>3220.6313200000018</v>
      </c>
      <c r="BC29" s="154">
        <v>3884.8639400000002</v>
      </c>
      <c r="BD29" s="154">
        <v>3585.1078500000003</v>
      </c>
      <c r="BE29" s="153">
        <v>550</v>
      </c>
      <c r="BF29" s="153">
        <v>96.958730000000003</v>
      </c>
      <c r="BG29" s="155">
        <v>54645.19</v>
      </c>
      <c r="BH29" s="131"/>
      <c r="BI29" s="151">
        <v>6.560701591484996</v>
      </c>
      <c r="BK29" s="142"/>
      <c r="BL29" s="152" t="s">
        <v>56</v>
      </c>
      <c r="BM29" s="153">
        <v>3818.8339999999989</v>
      </c>
      <c r="BN29" s="154">
        <v>3525.2091999999993</v>
      </c>
      <c r="BO29" s="154">
        <v>3539.3975800000003</v>
      </c>
      <c r="BP29" s="154">
        <v>3261.3213299999998</v>
      </c>
      <c r="BQ29" s="154">
        <v>3826.2533600000002</v>
      </c>
      <c r="BR29" s="153">
        <v>470</v>
      </c>
      <c r="BS29" s="153">
        <v>94.100759999999994</v>
      </c>
      <c r="BT29" s="155">
        <v>46772.45</v>
      </c>
      <c r="BU29" s="131"/>
      <c r="BV29" s="151">
        <v>8.180570741964555</v>
      </c>
      <c r="BZ29" s="128"/>
      <c r="CA29" s="128" t="s">
        <v>56</v>
      </c>
      <c r="CB29" s="132">
        <v>3328.6999999999994</v>
      </c>
      <c r="CC29" s="132">
        <v>3818.829999999999</v>
      </c>
      <c r="CD29" s="132">
        <v>3525.2099999999991</v>
      </c>
      <c r="CE29" s="132">
        <v>3539.4000000000005</v>
      </c>
      <c r="CF29" s="132">
        <v>3261.3213299999998</v>
      </c>
      <c r="CG29" s="132">
        <v>410</v>
      </c>
      <c r="CH29" s="132">
        <v>91.728840000000005</v>
      </c>
      <c r="CI29" s="132">
        <v>43036.87</v>
      </c>
      <c r="CJ29" s="132">
        <v>7.5779705401438342</v>
      </c>
    </row>
    <row r="30" spans="1:88">
      <c r="A30" s="210"/>
      <c r="B30" s="215" t="s">
        <v>56</v>
      </c>
      <c r="C30" s="216">
        <v>3583.9617684689979</v>
      </c>
      <c r="D30" s="55">
        <v>3238.8851188267754</v>
      </c>
      <c r="E30" s="55">
        <v>4084.2538094908905</v>
      </c>
      <c r="F30" s="55">
        <v>4124.271127468347</v>
      </c>
      <c r="G30" s="55">
        <v>4940.2182986495663</v>
      </c>
      <c r="H30" s="216">
        <v>790</v>
      </c>
      <c r="I30" s="216">
        <v>109.22456</v>
      </c>
      <c r="J30" s="225">
        <v>83805.850000000006</v>
      </c>
      <c r="K30"/>
      <c r="L30" s="101">
        <f t="shared" si="0"/>
        <v>5.8948370533197458</v>
      </c>
      <c r="N30" s="244"/>
      <c r="O30" s="250" t="s">
        <v>56</v>
      </c>
      <c r="P30" s="251">
        <v>3885.5364203699692</v>
      </c>
      <c r="Q30" s="154">
        <v>3583.9617684689979</v>
      </c>
      <c r="R30" s="154">
        <v>3235.4876388267749</v>
      </c>
      <c r="S30" s="154">
        <v>4073.5151294908915</v>
      </c>
      <c r="T30" s="154">
        <v>4117.4991986583464</v>
      </c>
      <c r="U30" s="251">
        <v>740</v>
      </c>
      <c r="V30" s="251">
        <v>104.95744000000001</v>
      </c>
      <c r="W30" s="252">
        <v>80063.77</v>
      </c>
      <c r="X30" s="131"/>
      <c r="Y30" s="151">
        <v>5.1427745641484854</v>
      </c>
      <c r="Z30" s="151"/>
      <c r="AA30" s="152" t="s">
        <v>57</v>
      </c>
      <c r="AB30" s="153">
        <v>68.853570000000005</v>
      </c>
      <c r="AC30" s="154">
        <v>87.209059999999994</v>
      </c>
      <c r="AD30" s="154">
        <v>111.26757000000002</v>
      </c>
      <c r="AE30" s="154">
        <v>98.784330000000011</v>
      </c>
      <c r="AF30" s="154">
        <v>41.504750000000001</v>
      </c>
      <c r="AG30" s="153">
        <v>7210</v>
      </c>
      <c r="AH30" s="153">
        <v>1.9797899999999999</v>
      </c>
      <c r="AI30" s="155">
        <v>13125.28</v>
      </c>
      <c r="AJ30" s="131"/>
      <c r="AK30" s="151">
        <v>0.31621992064169296</v>
      </c>
      <c r="AL30" s="204"/>
      <c r="AM30" s="142"/>
      <c r="AN30" s="152" t="s">
        <v>57</v>
      </c>
      <c r="AO30" s="153">
        <v>69.446219999999997</v>
      </c>
      <c r="AP30" s="154">
        <v>68.853570000000005</v>
      </c>
      <c r="AQ30" s="154">
        <v>87.209059999999994</v>
      </c>
      <c r="AR30" s="154">
        <v>111.26757000000002</v>
      </c>
      <c r="AS30" s="154">
        <v>98.77267999999998</v>
      </c>
      <c r="AT30" s="153">
        <v>9210</v>
      </c>
      <c r="AU30" s="153">
        <v>1.72529</v>
      </c>
      <c r="AV30" s="155">
        <v>13482.18</v>
      </c>
      <c r="AW30"/>
      <c r="AX30" s="142"/>
      <c r="AY30" s="152" t="s">
        <v>57</v>
      </c>
      <c r="AZ30" s="153">
        <v>103.98388000000001</v>
      </c>
      <c r="BA30" s="154">
        <v>73.319859999999991</v>
      </c>
      <c r="BB30" s="154">
        <v>73.19589000000002</v>
      </c>
      <c r="BC30" s="154">
        <v>89.644100000000009</v>
      </c>
      <c r="BD30" s="154">
        <v>111.37257</v>
      </c>
      <c r="BE30" s="153">
        <v>9450</v>
      </c>
      <c r="BF30" s="153">
        <v>1.68767</v>
      </c>
      <c r="BG30" s="155">
        <v>15143.15</v>
      </c>
      <c r="BH30" s="131"/>
      <c r="BI30" s="151">
        <v>0.735465012233254</v>
      </c>
      <c r="BK30" s="142"/>
      <c r="BL30" s="152" t="s">
        <v>57</v>
      </c>
      <c r="BM30" s="153">
        <v>77.210000000000008</v>
      </c>
      <c r="BN30" s="154">
        <v>104.00012000000001</v>
      </c>
      <c r="BO30" s="154">
        <v>72.55</v>
      </c>
      <c r="BP30" s="154">
        <v>73.195890000000006</v>
      </c>
      <c r="BQ30" s="154">
        <v>90.867320000000007</v>
      </c>
      <c r="BR30" s="153">
        <v>10650</v>
      </c>
      <c r="BS30" s="153">
        <v>1.67171</v>
      </c>
      <c r="BT30" s="155">
        <v>17298.189999999999</v>
      </c>
      <c r="BU30" s="131"/>
      <c r="BV30" s="151">
        <v>0.5252995833668147</v>
      </c>
      <c r="BZ30" s="128"/>
      <c r="CA30" s="128" t="s">
        <v>57</v>
      </c>
      <c r="CB30" s="132">
        <v>62.050000000000004</v>
      </c>
      <c r="CC30" s="132">
        <v>77.210000000000008</v>
      </c>
      <c r="CD30" s="132">
        <v>104.00000000000001</v>
      </c>
      <c r="CE30" s="132">
        <v>72.549999999999983</v>
      </c>
      <c r="CF30" s="132">
        <v>73.195890000000006</v>
      </c>
      <c r="CG30" s="132">
        <v>10070</v>
      </c>
      <c r="CH30" s="132">
        <v>1.6325700000000001</v>
      </c>
      <c r="CI30" s="132">
        <v>16577.060000000001</v>
      </c>
      <c r="CJ30" s="132">
        <v>0.44154928557898687</v>
      </c>
    </row>
    <row r="31" spans="1:88">
      <c r="A31" s="210"/>
      <c r="B31" s="215" t="s">
        <v>57</v>
      </c>
      <c r="C31" s="216">
        <v>111.26757637792636</v>
      </c>
      <c r="D31" s="55">
        <v>98.784315733048416</v>
      </c>
      <c r="E31" s="55">
        <v>41.504767153328331</v>
      </c>
      <c r="F31" s="55">
        <v>106.34907767825727</v>
      </c>
      <c r="G31" s="55">
        <v>116.37984533050181</v>
      </c>
      <c r="H31" s="216">
        <v>6800</v>
      </c>
      <c r="I31" s="216">
        <v>2.1192799999999998</v>
      </c>
      <c r="J31" s="225">
        <v>15747.28</v>
      </c>
      <c r="K31"/>
      <c r="L31" s="101">
        <f t="shared" si="0"/>
        <v>0.73904728518513541</v>
      </c>
      <c r="N31" s="244"/>
      <c r="O31" s="250" t="s">
        <v>57</v>
      </c>
      <c r="P31" s="251">
        <v>87.209069621350082</v>
      </c>
      <c r="Q31" s="154">
        <v>111.26757637792637</v>
      </c>
      <c r="R31" s="154">
        <v>98.78431573304843</v>
      </c>
      <c r="S31" s="154">
        <v>41.504767153328338</v>
      </c>
      <c r="T31" s="154">
        <v>106.34907767825725</v>
      </c>
      <c r="U31" s="251">
        <v>6610</v>
      </c>
      <c r="V31" s="251">
        <v>2.0251399999999999</v>
      </c>
      <c r="W31" s="252">
        <v>13681.45</v>
      </c>
      <c r="X31" s="131"/>
      <c r="Y31" s="151">
        <v>0.77732314687593229</v>
      </c>
      <c r="Z31" s="151"/>
      <c r="AA31" s="152" t="s">
        <v>58</v>
      </c>
      <c r="AB31" s="153">
        <v>138.97962999999999</v>
      </c>
      <c r="AC31" s="154">
        <v>112.29791999999998</v>
      </c>
      <c r="AD31" s="154">
        <v>100.33506</v>
      </c>
      <c r="AE31" s="154">
        <v>107.68261000000003</v>
      </c>
      <c r="AF31" s="154">
        <v>91.584059999999994</v>
      </c>
      <c r="AG31" s="153">
        <v>440</v>
      </c>
      <c r="AH31" s="153">
        <v>2.0385</v>
      </c>
      <c r="AI31" s="155">
        <v>936.82</v>
      </c>
      <c r="AJ31" s="131"/>
      <c r="AK31" s="151">
        <v>9.7760573002284321</v>
      </c>
      <c r="AL31" s="204"/>
      <c r="AM31" s="142"/>
      <c r="AN31" s="152" t="s">
        <v>58</v>
      </c>
      <c r="AO31" s="153">
        <v>135.71609000000001</v>
      </c>
      <c r="AP31" s="154">
        <v>138.97964999999999</v>
      </c>
      <c r="AQ31" s="154">
        <v>115.67829999999998</v>
      </c>
      <c r="AR31" s="154">
        <v>101.53189999999999</v>
      </c>
      <c r="AS31" s="154">
        <v>107.85162999999999</v>
      </c>
      <c r="AT31" s="153"/>
      <c r="AU31" s="153">
        <v>1.99092</v>
      </c>
      <c r="AV31" s="155"/>
      <c r="AW31"/>
      <c r="AX31" s="142"/>
      <c r="AY31" s="152" t="s">
        <v>58</v>
      </c>
      <c r="AZ31" s="153">
        <v>119.96807000000001</v>
      </c>
      <c r="BA31" s="154">
        <v>134.53945000000002</v>
      </c>
      <c r="BB31" s="154">
        <v>138.73607999999999</v>
      </c>
      <c r="BC31" s="154">
        <v>115.25792000000003</v>
      </c>
      <c r="BD31" s="154">
        <v>99.675809999999998</v>
      </c>
      <c r="BE31" s="153">
        <v>440</v>
      </c>
      <c r="BF31" s="153">
        <v>1.9281999999999999</v>
      </c>
      <c r="BG31" s="155">
        <v>782.29</v>
      </c>
      <c r="BH31" s="131"/>
      <c r="BI31" s="151">
        <v>12.741542139104425</v>
      </c>
      <c r="BK31" s="142"/>
      <c r="BL31" s="152" t="s">
        <v>58</v>
      </c>
      <c r="BM31" s="153">
        <v>127.482</v>
      </c>
      <c r="BN31" s="154">
        <v>120.19656000000003</v>
      </c>
      <c r="BO31" s="154">
        <v>135.101</v>
      </c>
      <c r="BP31" s="154">
        <v>138.79607999999996</v>
      </c>
      <c r="BQ31" s="154">
        <v>110.80380000000001</v>
      </c>
      <c r="BR31" s="153">
        <v>510</v>
      </c>
      <c r="BS31" s="153">
        <v>1.8492900000000001</v>
      </c>
      <c r="BT31" s="155">
        <v>886.55</v>
      </c>
      <c r="BU31" s="131"/>
      <c r="BV31" s="151">
        <v>12.498313687891265</v>
      </c>
      <c r="BZ31" s="128"/>
      <c r="CA31" s="128" t="s">
        <v>58</v>
      </c>
      <c r="CB31" s="132">
        <v>93.950000000000031</v>
      </c>
      <c r="CC31" s="132">
        <v>127.47999999999999</v>
      </c>
      <c r="CD31" s="132">
        <v>120.20000000000002</v>
      </c>
      <c r="CE31" s="132">
        <v>135.10000000000005</v>
      </c>
      <c r="CF31" s="132">
        <v>138.79607999999996</v>
      </c>
      <c r="CG31" s="132">
        <v>510</v>
      </c>
      <c r="CH31" s="132">
        <v>1.79122</v>
      </c>
      <c r="CI31" s="132">
        <v>874.45</v>
      </c>
      <c r="CJ31" s="132">
        <v>15.872386071244776</v>
      </c>
    </row>
    <row r="32" spans="1:88">
      <c r="A32" s="210"/>
      <c r="B32" s="215" t="s">
        <v>58</v>
      </c>
      <c r="C32" s="216">
        <v>100.33505707485942</v>
      </c>
      <c r="D32" s="55">
        <v>113.93810881133676</v>
      </c>
      <c r="E32" s="55">
        <v>91.985177201409854</v>
      </c>
      <c r="F32" s="55">
        <v>278.44765163677238</v>
      </c>
      <c r="G32" s="55">
        <v>234.09278064164539</v>
      </c>
      <c r="H32" s="216">
        <v>700</v>
      </c>
      <c r="I32" s="216">
        <v>2.2801</v>
      </c>
      <c r="J32" s="225">
        <v>1595.42</v>
      </c>
      <c r="K32"/>
      <c r="L32" s="101">
        <f t="shared" si="0"/>
        <v>14.6727996791845</v>
      </c>
      <c r="N32" s="244"/>
      <c r="O32" s="250" t="s">
        <v>58</v>
      </c>
      <c r="P32" s="251">
        <v>112.29789265757282</v>
      </c>
      <c r="Q32" s="154">
        <v>100.33505707485944</v>
      </c>
      <c r="R32" s="154">
        <v>107.68262881133677</v>
      </c>
      <c r="S32" s="154">
        <v>91.722397201409862</v>
      </c>
      <c r="T32" s="154">
        <v>269.62310063677239</v>
      </c>
      <c r="U32" s="251">
        <v>450</v>
      </c>
      <c r="V32" s="251">
        <v>2.1005699999999998</v>
      </c>
      <c r="W32" s="252">
        <v>986.63</v>
      </c>
      <c r="X32" s="131"/>
      <c r="Y32" s="151">
        <v>27.327681160797095</v>
      </c>
      <c r="Z32" s="151"/>
      <c r="AA32" s="152" t="s">
        <v>59</v>
      </c>
      <c r="AB32" s="153">
        <v>1799.2860100000007</v>
      </c>
      <c r="AC32" s="154">
        <v>1328.1662700000002</v>
      </c>
      <c r="AD32" s="154">
        <v>1123.1270000000002</v>
      </c>
      <c r="AE32" s="154">
        <v>1768.6906699999995</v>
      </c>
      <c r="AF32" s="154">
        <v>1315.9860700000002</v>
      </c>
      <c r="AG32" s="153">
        <v>1380</v>
      </c>
      <c r="AH32" s="153">
        <v>28.20673</v>
      </c>
      <c r="AI32" s="155">
        <v>41299.11</v>
      </c>
      <c r="AJ32" s="131"/>
      <c r="AK32" s="151">
        <v>3.1864756165447634</v>
      </c>
      <c r="AL32" s="204"/>
      <c r="AM32" s="142"/>
      <c r="AN32" s="152" t="s">
        <v>59</v>
      </c>
      <c r="AO32" s="153">
        <v>1803.8642599999996</v>
      </c>
      <c r="AP32" s="154">
        <v>1799.2857600000007</v>
      </c>
      <c r="AQ32" s="154">
        <v>1328.6085500000002</v>
      </c>
      <c r="AR32" s="154">
        <v>1123.7171400000002</v>
      </c>
      <c r="AS32" s="154">
        <v>1768.29171</v>
      </c>
      <c r="AT32" s="153">
        <v>1480</v>
      </c>
      <c r="AU32" s="153">
        <v>27.409890000000001</v>
      </c>
      <c r="AV32" s="155">
        <v>36732.47</v>
      </c>
      <c r="AW32"/>
      <c r="AX32" s="142"/>
      <c r="AY32" s="152" t="s">
        <v>59</v>
      </c>
      <c r="AZ32" s="153">
        <v>1690.2048000000002</v>
      </c>
      <c r="BA32" s="154">
        <v>1800.2272899999996</v>
      </c>
      <c r="BB32" s="154">
        <v>1798.5498300000002</v>
      </c>
      <c r="BC32" s="154">
        <v>1330.0310899999997</v>
      </c>
      <c r="BD32" s="154">
        <v>1126.42644</v>
      </c>
      <c r="BE32" s="153">
        <v>1600</v>
      </c>
      <c r="BF32" s="153">
        <v>26.7866</v>
      </c>
      <c r="BG32" s="155">
        <v>36933.879999999997</v>
      </c>
      <c r="BH32" s="131"/>
      <c r="BI32" s="151">
        <v>3.049845940908456</v>
      </c>
      <c r="BK32" s="142"/>
      <c r="BL32" s="152" t="s">
        <v>59</v>
      </c>
      <c r="BM32" s="153">
        <v>1581.8209999999999</v>
      </c>
      <c r="BN32" s="154">
        <v>1692.5432500000002</v>
      </c>
      <c r="BO32" s="154">
        <v>1810.2157099999999</v>
      </c>
      <c r="BP32" s="154">
        <v>1807.9098300000005</v>
      </c>
      <c r="BQ32" s="154">
        <v>1330.5128499999998</v>
      </c>
      <c r="BR32" s="153">
        <v>1760</v>
      </c>
      <c r="BS32" s="153">
        <v>25.904599999999999</v>
      </c>
      <c r="BT32" s="155">
        <v>46795.9</v>
      </c>
      <c r="BU32" s="131"/>
      <c r="BV32" s="151">
        <v>2.8432252611874111</v>
      </c>
      <c r="BZ32" s="128"/>
      <c r="CA32" s="128" t="s">
        <v>59</v>
      </c>
      <c r="CB32" s="132">
        <v>1306.93</v>
      </c>
      <c r="CC32" s="132">
        <v>1581.8200000000002</v>
      </c>
      <c r="CD32" s="132">
        <v>1692.5399999999997</v>
      </c>
      <c r="CE32" s="132">
        <v>1810.2199999999998</v>
      </c>
      <c r="CF32" s="132">
        <v>1807.9098300000005</v>
      </c>
      <c r="CG32" s="132">
        <v>1550</v>
      </c>
      <c r="CH32" s="132">
        <v>25.36646</v>
      </c>
      <c r="CI32" s="132">
        <v>38563.97</v>
      </c>
      <c r="CJ32" s="132">
        <v>4.6880801691319656</v>
      </c>
    </row>
    <row r="33" spans="1:88">
      <c r="A33" s="210"/>
      <c r="B33" s="215" t="s">
        <v>59</v>
      </c>
      <c r="C33" s="216">
        <v>1123.1269771737805</v>
      </c>
      <c r="D33" s="55">
        <v>1770.4818427013383</v>
      </c>
      <c r="E33" s="55">
        <v>1318.6546308194393</v>
      </c>
      <c r="F33" s="55">
        <v>1263.0467899072439</v>
      </c>
      <c r="G33" s="55">
        <v>1067.5014054829803</v>
      </c>
      <c r="H33" s="216">
        <v>2130</v>
      </c>
      <c r="I33" s="216">
        <v>29.767109999999999</v>
      </c>
      <c r="J33" s="225">
        <v>64270.239999999998</v>
      </c>
      <c r="K33"/>
      <c r="L33" s="101">
        <f t="shared" si="0"/>
        <v>1.6609575528004568</v>
      </c>
      <c r="N33" s="244"/>
      <c r="O33" s="250" t="s">
        <v>59</v>
      </c>
      <c r="P33" s="251">
        <v>1328.1662744287992</v>
      </c>
      <c r="Q33" s="154">
        <v>1123.1269771737802</v>
      </c>
      <c r="R33" s="154">
        <v>1768.6906927013383</v>
      </c>
      <c r="S33" s="154">
        <v>1316.2243708194396</v>
      </c>
      <c r="T33" s="154">
        <v>1256.700837287244</v>
      </c>
      <c r="U33" s="251">
        <v>1490</v>
      </c>
      <c r="V33" s="251">
        <v>28.833629999999999</v>
      </c>
      <c r="W33" s="252">
        <v>45763.62</v>
      </c>
      <c r="X33" s="131"/>
      <c r="Y33" s="151">
        <v>2.7460695576251264</v>
      </c>
      <c r="Z33" s="151"/>
      <c r="AA33" s="152" t="s">
        <v>60</v>
      </c>
      <c r="AB33" s="153">
        <v>633.36250999999982</v>
      </c>
      <c r="AC33" s="154">
        <v>467.53782000000007</v>
      </c>
      <c r="AD33" s="154">
        <v>563.12060999999994</v>
      </c>
      <c r="AE33" s="154">
        <v>538.03708000000006</v>
      </c>
      <c r="AF33" s="154">
        <v>561.42363000000023</v>
      </c>
      <c r="AG33" s="153">
        <v>490</v>
      </c>
      <c r="AH33" s="153">
        <v>12.39592</v>
      </c>
      <c r="AI33" s="155">
        <v>5786.84</v>
      </c>
      <c r="AJ33" s="131"/>
      <c r="AK33" s="151">
        <v>9.7017306509252066</v>
      </c>
      <c r="AL33" s="204"/>
      <c r="AM33" s="142"/>
      <c r="AN33" s="152" t="s">
        <v>60</v>
      </c>
      <c r="AO33" s="153">
        <v>202.11384000000001</v>
      </c>
      <c r="AP33" s="154">
        <v>607.43326999999988</v>
      </c>
      <c r="AQ33" s="154">
        <v>467.53782000000007</v>
      </c>
      <c r="AR33" s="154">
        <v>563.18480999999986</v>
      </c>
      <c r="AS33" s="154">
        <v>538.45260000000007</v>
      </c>
      <c r="AT33" s="153">
        <v>470</v>
      </c>
      <c r="AU33" s="153">
        <v>12.60859</v>
      </c>
      <c r="AV33" s="155">
        <v>6225.65</v>
      </c>
      <c r="AW33"/>
      <c r="AX33" s="142"/>
      <c r="AY33" s="152" t="s">
        <v>60</v>
      </c>
      <c r="AZ33" s="153">
        <v>217.78814</v>
      </c>
      <c r="BA33" s="154">
        <v>203.63194000000001</v>
      </c>
      <c r="BB33" s="154">
        <v>339.60819999999995</v>
      </c>
      <c r="BC33" s="154">
        <v>472.58441999999985</v>
      </c>
      <c r="BD33" s="154">
        <v>560.98798000000011</v>
      </c>
      <c r="BE33" s="153">
        <v>470</v>
      </c>
      <c r="BF33" s="153">
        <v>12.27553</v>
      </c>
      <c r="BG33" s="155">
        <v>6134.09</v>
      </c>
      <c r="BH33" s="131"/>
      <c r="BI33" s="151">
        <v>9.1454148863156579</v>
      </c>
      <c r="BK33" s="142"/>
      <c r="BL33" s="152" t="s">
        <v>60</v>
      </c>
      <c r="BM33" s="153">
        <v>214.3369999999999</v>
      </c>
      <c r="BN33" s="154">
        <v>217.7</v>
      </c>
      <c r="BO33" s="154">
        <v>204.48999999999998</v>
      </c>
      <c r="BP33" s="154">
        <v>339.64820000000003</v>
      </c>
      <c r="BQ33" s="154">
        <v>499.51421999999997</v>
      </c>
      <c r="BR33" s="153">
        <v>460</v>
      </c>
      <c r="BS33" s="153">
        <v>11.745189999999999</v>
      </c>
      <c r="BT33" s="155">
        <v>5745.39</v>
      </c>
      <c r="BU33" s="131"/>
      <c r="BV33" s="151">
        <v>8.6941742858187165</v>
      </c>
      <c r="BZ33" s="128"/>
      <c r="CA33" s="128" t="s">
        <v>60</v>
      </c>
      <c r="CB33" s="132">
        <v>328.3</v>
      </c>
      <c r="CC33" s="132">
        <v>214.33999999999992</v>
      </c>
      <c r="CD33" s="132">
        <v>217.7</v>
      </c>
      <c r="CE33" s="132">
        <v>204.48999999999995</v>
      </c>
      <c r="CF33" s="132">
        <v>339.64821000000006</v>
      </c>
      <c r="CG33" s="132">
        <v>460</v>
      </c>
      <c r="CH33" s="132">
        <v>11.451269999999999</v>
      </c>
      <c r="CI33" s="132">
        <v>6237.4</v>
      </c>
      <c r="CJ33" s="132">
        <v>5.4453491839548542</v>
      </c>
    </row>
    <row r="34" spans="1:88">
      <c r="A34" s="210"/>
      <c r="B34" s="215" t="s">
        <v>60</v>
      </c>
      <c r="C34" s="216">
        <v>563.12061563710063</v>
      </c>
      <c r="D34" s="55">
        <v>538.92512991420404</v>
      </c>
      <c r="E34" s="55">
        <v>566.75614572386121</v>
      </c>
      <c r="F34" s="55">
        <v>472.26718231345899</v>
      </c>
      <c r="G34" s="55">
        <v>594.18339203075163</v>
      </c>
      <c r="H34" s="216">
        <v>830</v>
      </c>
      <c r="I34" s="216">
        <v>12.41432</v>
      </c>
      <c r="J34" s="225">
        <v>10371.790000000001</v>
      </c>
      <c r="K34"/>
      <c r="L34" s="101">
        <f t="shared" si="0"/>
        <v>5.7288413285532354</v>
      </c>
      <c r="N34" s="244"/>
      <c r="O34" s="250" t="s">
        <v>60</v>
      </c>
      <c r="P34" s="251">
        <v>467.53783021516688</v>
      </c>
      <c r="Q34" s="154">
        <v>563.12061563710063</v>
      </c>
      <c r="R34" s="154">
        <v>538.03709991420396</v>
      </c>
      <c r="S34" s="154">
        <v>555.43168572386116</v>
      </c>
      <c r="T34" s="154">
        <v>457.33080619345895</v>
      </c>
      <c r="U34" s="251">
        <v>800</v>
      </c>
      <c r="V34" s="251">
        <v>12.717180000000001</v>
      </c>
      <c r="W34" s="252">
        <v>10440.84</v>
      </c>
      <c r="X34" s="131"/>
      <c r="Y34" s="151">
        <v>4.3802108469573229</v>
      </c>
      <c r="Z34" s="151"/>
      <c r="AA34" s="152" t="s">
        <v>61</v>
      </c>
      <c r="AB34" s="153">
        <v>80.315279999999987</v>
      </c>
      <c r="AC34" s="154">
        <v>105.62994</v>
      </c>
      <c r="AD34" s="154">
        <v>110.25488000000001</v>
      </c>
      <c r="AE34" s="154">
        <v>95.039600000000007</v>
      </c>
      <c r="AF34" s="154">
        <v>199.06711999999999</v>
      </c>
      <c r="AG34" s="153">
        <v>620</v>
      </c>
      <c r="AH34" s="153">
        <v>1.8157000000000001</v>
      </c>
      <c r="AI34" s="155">
        <v>1123.06</v>
      </c>
      <c r="AJ34" s="131"/>
      <c r="AK34" s="151">
        <v>17.725421615942157</v>
      </c>
      <c r="AL34" s="204"/>
      <c r="AM34" s="142"/>
      <c r="AN34" s="152" t="s">
        <v>61</v>
      </c>
      <c r="AO34" s="153">
        <v>121.00675</v>
      </c>
      <c r="AP34" s="154">
        <v>79.662659999999988</v>
      </c>
      <c r="AQ34" s="154">
        <v>105.62994</v>
      </c>
      <c r="AR34" s="154">
        <v>110.26493000000001</v>
      </c>
      <c r="AS34" s="154">
        <v>95.077469999999991</v>
      </c>
      <c r="AT34" s="153">
        <v>590</v>
      </c>
      <c r="AU34" s="153">
        <v>1.84433</v>
      </c>
      <c r="AV34" s="155">
        <v>1053.02</v>
      </c>
      <c r="AW34"/>
      <c r="AX34" s="142"/>
      <c r="AY34" s="152" t="s">
        <v>61</v>
      </c>
      <c r="AZ34" s="153">
        <v>125.38999999999999</v>
      </c>
      <c r="BA34" s="154">
        <v>119.68008</v>
      </c>
      <c r="BB34" s="154">
        <v>78.874350000000007</v>
      </c>
      <c r="BC34" s="154">
        <v>104.06679999999999</v>
      </c>
      <c r="BD34" s="154">
        <v>108.77355000000001</v>
      </c>
      <c r="BE34" s="153">
        <v>550</v>
      </c>
      <c r="BF34" s="153">
        <v>1.8005100000000001</v>
      </c>
      <c r="BG34" s="155">
        <v>1021.53</v>
      </c>
      <c r="BH34" s="131"/>
      <c r="BI34" s="151">
        <v>10.648101377345748</v>
      </c>
      <c r="BK34" s="142"/>
      <c r="BL34" s="152" t="s">
        <v>61</v>
      </c>
      <c r="BM34" s="153">
        <v>146.55000000000001</v>
      </c>
      <c r="BN34" s="154">
        <v>125.38999999999999</v>
      </c>
      <c r="BO34" s="154">
        <v>119.68008000000002</v>
      </c>
      <c r="BP34" s="154">
        <v>78.874349999999993</v>
      </c>
      <c r="BQ34" s="154">
        <v>103.62402999999998</v>
      </c>
      <c r="BR34" s="153">
        <v>520</v>
      </c>
      <c r="BS34" s="153">
        <v>1.7042600000000001</v>
      </c>
      <c r="BT34" s="155">
        <v>857.75</v>
      </c>
      <c r="BU34" s="131"/>
      <c r="BV34" s="151">
        <v>12.080912853395509</v>
      </c>
      <c r="BZ34" s="128"/>
      <c r="CA34" s="128" t="s">
        <v>61</v>
      </c>
      <c r="CB34" s="132">
        <v>133.78</v>
      </c>
      <c r="CC34" s="132">
        <v>146.55000000000001</v>
      </c>
      <c r="CD34" s="132">
        <v>125.38999999999997</v>
      </c>
      <c r="CE34" s="132">
        <v>119.68</v>
      </c>
      <c r="CF34" s="132">
        <v>78.874349999999993</v>
      </c>
      <c r="CG34" s="132">
        <v>550</v>
      </c>
      <c r="CH34" s="132">
        <v>1.6635500000000001</v>
      </c>
      <c r="CI34" s="132">
        <v>896.03</v>
      </c>
      <c r="CJ34" s="132">
        <v>8.8026461167594832</v>
      </c>
    </row>
    <row r="35" spans="1:88">
      <c r="A35" s="210"/>
      <c r="B35" s="215" t="s">
        <v>61</v>
      </c>
      <c r="C35" s="216">
        <v>110.25485017509304</v>
      </c>
      <c r="D35" s="55">
        <v>95.039579480011795</v>
      </c>
      <c r="E35" s="55">
        <v>196.82327514009592</v>
      </c>
      <c r="F35" s="55">
        <v>113.35689471359895</v>
      </c>
      <c r="G35" s="55">
        <v>152.5376778447843</v>
      </c>
      <c r="H35" s="216">
        <v>750</v>
      </c>
      <c r="I35" s="216">
        <v>1.8743099999999999</v>
      </c>
      <c r="J35" s="225">
        <v>1456.1</v>
      </c>
      <c r="K35"/>
      <c r="L35" s="101">
        <f t="shared" si="0"/>
        <v>10.475769373311195</v>
      </c>
      <c r="N35" s="244"/>
      <c r="O35" s="250" t="s">
        <v>61</v>
      </c>
      <c r="P35" s="251">
        <v>105.62995149039376</v>
      </c>
      <c r="Q35" s="154">
        <v>110.25485017509303</v>
      </c>
      <c r="R35" s="154">
        <v>95.03957948001181</v>
      </c>
      <c r="S35" s="154">
        <v>196.82327514009594</v>
      </c>
      <c r="T35" s="154">
        <v>113.41982936359895</v>
      </c>
      <c r="U35" s="251">
        <v>660</v>
      </c>
      <c r="V35" s="251">
        <v>1.86128</v>
      </c>
      <c r="W35" s="252">
        <v>1349.68</v>
      </c>
      <c r="X35" s="131"/>
      <c r="Y35" s="151">
        <v>8.4034607731906039</v>
      </c>
      <c r="Z35" s="151"/>
      <c r="AA35" s="152" t="s">
        <v>62</v>
      </c>
      <c r="AB35" s="153">
        <v>2653.6591200000003</v>
      </c>
      <c r="AC35" s="154">
        <v>3306.8407399999983</v>
      </c>
      <c r="AD35" s="154">
        <v>2661.0296700000004</v>
      </c>
      <c r="AE35" s="154">
        <v>2464.18289</v>
      </c>
      <c r="AF35" s="154">
        <v>2188.9073400000002</v>
      </c>
      <c r="AG35" s="153">
        <v>1380</v>
      </c>
      <c r="AH35" s="153">
        <v>48.461570000000002</v>
      </c>
      <c r="AI35" s="155">
        <v>69845.119999999995</v>
      </c>
      <c r="AJ35" s="131"/>
      <c r="AK35" s="151">
        <v>3.1339445619106967</v>
      </c>
      <c r="AL35" s="204"/>
      <c r="AM35" s="142"/>
      <c r="AN35" s="152" t="s">
        <v>62</v>
      </c>
      <c r="AO35" s="153">
        <v>2478.8150700000001</v>
      </c>
      <c r="AP35" s="154">
        <v>2653.6592100000003</v>
      </c>
      <c r="AQ35" s="154">
        <v>3308.0054399999985</v>
      </c>
      <c r="AR35" s="154">
        <v>2661.3246299999996</v>
      </c>
      <c r="AS35" s="154">
        <v>2473.7759999999998</v>
      </c>
      <c r="AT35" s="153">
        <v>1340</v>
      </c>
      <c r="AU35" s="153">
        <v>46.0503</v>
      </c>
      <c r="AV35" s="155">
        <v>62953.02</v>
      </c>
      <c r="AW35"/>
      <c r="AX35" s="142"/>
      <c r="AY35" s="152" t="s">
        <v>62</v>
      </c>
      <c r="AZ35" s="153">
        <v>1624.6540799999998</v>
      </c>
      <c r="BA35" s="154">
        <v>2480.5989200000004</v>
      </c>
      <c r="BB35" s="154">
        <v>2653.0305500000004</v>
      </c>
      <c r="BC35" s="154">
        <v>3311.62221</v>
      </c>
      <c r="BD35" s="154">
        <v>2665.1204999999995</v>
      </c>
      <c r="BE35" s="153">
        <v>1290</v>
      </c>
      <c r="BF35" s="153">
        <v>44.863579999999999</v>
      </c>
      <c r="BG35" s="155">
        <v>60611.46</v>
      </c>
      <c r="BH35" s="131"/>
      <c r="BI35" s="151">
        <v>4.3970570911837461</v>
      </c>
      <c r="BK35" s="142"/>
      <c r="BL35" s="152" t="s">
        <v>62</v>
      </c>
      <c r="BM35" s="153">
        <v>1776.1960000000001</v>
      </c>
      <c r="BN35" s="154">
        <v>1628.5724499999997</v>
      </c>
      <c r="BO35" s="154">
        <v>2482.4212400000006</v>
      </c>
      <c r="BP35" s="154">
        <v>2654.0805499999988</v>
      </c>
      <c r="BQ35" s="154">
        <v>3236.2771200000002</v>
      </c>
      <c r="BR35" s="153">
        <v>930</v>
      </c>
      <c r="BS35" s="153">
        <v>44.35369</v>
      </c>
      <c r="BT35" s="155">
        <v>43762.39</v>
      </c>
      <c r="BU35" s="131"/>
      <c r="BV35" s="151">
        <v>7.395110550406411</v>
      </c>
      <c r="BZ35" s="128"/>
      <c r="CA35" s="128" t="s">
        <v>62</v>
      </c>
      <c r="CB35" s="132">
        <v>1365.9599999999998</v>
      </c>
      <c r="CC35" s="132">
        <v>1776.2000000000003</v>
      </c>
      <c r="CD35" s="132">
        <v>1628.57</v>
      </c>
      <c r="CE35" s="132">
        <v>2482.4199999999996</v>
      </c>
      <c r="CF35" s="132">
        <v>2654.0805499999988</v>
      </c>
      <c r="CG35" s="132">
        <v>850</v>
      </c>
      <c r="CH35" s="132">
        <v>43.178139999999999</v>
      </c>
      <c r="CI35" s="132">
        <v>37248.46</v>
      </c>
      <c r="CJ35" s="132">
        <v>7.1253430343160469</v>
      </c>
    </row>
    <row r="36" spans="1:88">
      <c r="A36" s="210"/>
      <c r="B36" s="215" t="s">
        <v>62</v>
      </c>
      <c r="C36" s="216">
        <v>2661.0296334431901</v>
      </c>
      <c r="D36" s="55">
        <v>2463.5244835419016</v>
      </c>
      <c r="E36" s="55">
        <v>2188.3853962462058</v>
      </c>
      <c r="F36" s="55">
        <v>2480.2218618460897</v>
      </c>
      <c r="G36" s="55">
        <v>2489.9693250058108</v>
      </c>
      <c r="H36" s="216">
        <v>1620</v>
      </c>
      <c r="I36" s="216">
        <v>51.393009999999997</v>
      </c>
      <c r="J36" s="225">
        <v>87180.160000000003</v>
      </c>
      <c r="K36"/>
      <c r="L36" s="101">
        <f t="shared" si="0"/>
        <v>2.8561192420452208</v>
      </c>
      <c r="N36" s="244"/>
      <c r="O36" s="250" t="s">
        <v>62</v>
      </c>
      <c r="P36" s="251">
        <v>3306.8407120103175</v>
      </c>
      <c r="Q36" s="154">
        <v>2661.0296334431901</v>
      </c>
      <c r="R36" s="154">
        <v>2464.1828835419033</v>
      </c>
      <c r="S36" s="154">
        <v>2187.7400962462066</v>
      </c>
      <c r="T36" s="154">
        <v>2474.7643138460908</v>
      </c>
      <c r="U36" s="251">
        <v>1440</v>
      </c>
      <c r="V36" s="251">
        <v>49.699860000000001</v>
      </c>
      <c r="W36" s="252">
        <v>74117.87</v>
      </c>
      <c r="X36" s="131"/>
      <c r="Y36" s="151">
        <v>3.3389576816577309</v>
      </c>
      <c r="Z36" s="151"/>
      <c r="AA36" s="152" t="s">
        <v>63</v>
      </c>
      <c r="AB36" s="153">
        <v>276.25731000000007</v>
      </c>
      <c r="AC36" s="154">
        <v>320.67439000000002</v>
      </c>
      <c r="AD36" s="154">
        <v>107.17431000000003</v>
      </c>
      <c r="AE36" s="154">
        <v>83.139829999999975</v>
      </c>
      <c r="AF36" s="154">
        <v>112.83320999999997</v>
      </c>
      <c r="AG36" s="153">
        <v>1210</v>
      </c>
      <c r="AH36" s="153">
        <v>2.2038199999999999</v>
      </c>
      <c r="AI36" s="155">
        <v>2462.9499999999998</v>
      </c>
      <c r="AJ36" s="131"/>
      <c r="AK36" s="151">
        <v>4.5812221116953236</v>
      </c>
      <c r="AL36" s="204"/>
      <c r="AM36" s="142"/>
      <c r="AN36" s="152" t="s">
        <v>63</v>
      </c>
      <c r="AO36" s="153">
        <v>256.76904999999999</v>
      </c>
      <c r="AP36" s="154">
        <v>276.25732000000005</v>
      </c>
      <c r="AQ36" s="154">
        <v>320.67439000000002</v>
      </c>
      <c r="AR36" s="154">
        <v>107.17431000000001</v>
      </c>
      <c r="AS36" s="154">
        <v>83.139829999999989</v>
      </c>
      <c r="AT36" s="153"/>
      <c r="AU36" s="153">
        <v>2.1350199999999999</v>
      </c>
      <c r="AV36" s="155"/>
      <c r="AW36"/>
      <c r="AX36" s="142"/>
      <c r="AY36" s="152" t="s">
        <v>63</v>
      </c>
      <c r="AZ36" s="153">
        <v>255.91709999999998</v>
      </c>
      <c r="BA36" s="154">
        <v>256.57731000000001</v>
      </c>
      <c r="BB36" s="154">
        <v>274.49265000000003</v>
      </c>
      <c r="BC36" s="154">
        <v>319.58620999999988</v>
      </c>
      <c r="BD36" s="154">
        <v>103.60518</v>
      </c>
      <c r="BE36" s="153">
        <v>1340</v>
      </c>
      <c r="BF36" s="153">
        <v>2.1092</v>
      </c>
      <c r="BG36" s="155">
        <v>2605.02</v>
      </c>
      <c r="BH36" s="131"/>
      <c r="BI36" s="151">
        <v>3.9771356841790082</v>
      </c>
      <c r="BK36" s="142"/>
      <c r="BL36" s="152" t="s">
        <v>63</v>
      </c>
      <c r="BM36" s="153">
        <v>122.39</v>
      </c>
      <c r="BN36" s="154">
        <v>256.23</v>
      </c>
      <c r="BO36" s="154">
        <v>264.70999999999998</v>
      </c>
      <c r="BP36" s="154">
        <v>282.68264999999991</v>
      </c>
      <c r="BQ36" s="154">
        <v>320.00298999999984</v>
      </c>
      <c r="BR36" s="153">
        <v>1550</v>
      </c>
      <c r="BS36" s="153">
        <v>2.0744699999999998</v>
      </c>
      <c r="BT36" s="155">
        <v>2861.49</v>
      </c>
      <c r="BU36" s="131"/>
      <c r="BV36" s="151">
        <v>11.183089579205234</v>
      </c>
      <c r="BZ36" s="128"/>
      <c r="CA36" s="128" t="s">
        <v>63</v>
      </c>
      <c r="CB36" s="132">
        <v>143.79999999999995</v>
      </c>
      <c r="CC36" s="132">
        <v>122.39</v>
      </c>
      <c r="CD36" s="132">
        <v>256.23</v>
      </c>
      <c r="CE36" s="132">
        <v>264.71000000000004</v>
      </c>
      <c r="CF36" s="132">
        <v>282.68264999999991</v>
      </c>
      <c r="CG36" s="132">
        <v>1380</v>
      </c>
      <c r="CH36" s="132">
        <v>2.0515400000000001</v>
      </c>
      <c r="CI36" s="132">
        <v>2751.69</v>
      </c>
      <c r="CJ36" s="132">
        <v>10.273055831143767</v>
      </c>
    </row>
    <row r="37" spans="1:88">
      <c r="A37" s="210"/>
      <c r="B37" s="215" t="s">
        <v>63</v>
      </c>
      <c r="C37" s="216">
        <v>107.17426552005207</v>
      </c>
      <c r="D37" s="55">
        <v>86.489840729669368</v>
      </c>
      <c r="E37" s="55">
        <v>112.06663402072002</v>
      </c>
      <c r="F37" s="55">
        <v>145.66360488136374</v>
      </c>
      <c r="G37" s="55">
        <v>153.68024303078624</v>
      </c>
      <c r="H37" s="216">
        <v>1380</v>
      </c>
      <c r="I37" s="216">
        <v>2.1081300000000001</v>
      </c>
      <c r="J37" s="225">
        <v>3130.2</v>
      </c>
      <c r="K37"/>
      <c r="L37" s="101">
        <f t="shared" si="0"/>
        <v>4.9095982055710898</v>
      </c>
      <c r="N37" s="244"/>
      <c r="O37" s="250" t="s">
        <v>63</v>
      </c>
      <c r="P37" s="251">
        <v>320.67440998784303</v>
      </c>
      <c r="Q37" s="154">
        <v>107.1742655200521</v>
      </c>
      <c r="R37" s="154">
        <v>83.139840729669345</v>
      </c>
      <c r="S37" s="154">
        <v>112.31676402072004</v>
      </c>
      <c r="T37" s="154">
        <v>146.79160488136372</v>
      </c>
      <c r="U37" s="251">
        <v>1280</v>
      </c>
      <c r="V37" s="251">
        <v>2.2333400000000001</v>
      </c>
      <c r="W37" s="252">
        <v>2957.39</v>
      </c>
      <c r="X37" s="131"/>
      <c r="Y37" s="151">
        <v>4.9635524865291263</v>
      </c>
      <c r="Z37" s="151"/>
      <c r="AA37" s="152" t="s">
        <v>64</v>
      </c>
      <c r="AB37" s="153">
        <v>566.70568000000003</v>
      </c>
      <c r="AC37" s="154">
        <v>535.93238000000008</v>
      </c>
      <c r="AD37" s="154">
        <v>749.59481999999991</v>
      </c>
      <c r="AE37" s="154">
        <v>1094.43093</v>
      </c>
      <c r="AF37" s="154">
        <v>814.9923</v>
      </c>
      <c r="AG37" s="153">
        <v>370</v>
      </c>
      <c r="AH37" s="153">
        <v>4.6138199999999996</v>
      </c>
      <c r="AI37" s="155">
        <v>1820</v>
      </c>
      <c r="AJ37" s="131"/>
      <c r="AK37" s="151">
        <v>44.779796703296704</v>
      </c>
      <c r="AL37" s="204"/>
      <c r="AM37" s="142"/>
      <c r="AN37" s="152" t="s">
        <v>64</v>
      </c>
      <c r="AO37" s="153">
        <v>762.25184999999999</v>
      </c>
      <c r="AP37" s="154">
        <v>566.70569</v>
      </c>
      <c r="AQ37" s="154">
        <v>535.93238000000008</v>
      </c>
      <c r="AR37" s="154">
        <v>749.6149200000001</v>
      </c>
      <c r="AS37" s="154">
        <v>1094.46442</v>
      </c>
      <c r="AT37" s="153">
        <v>380</v>
      </c>
      <c r="AU37" s="153">
        <v>4.5034400000000003</v>
      </c>
      <c r="AV37" s="155">
        <v>1773</v>
      </c>
      <c r="AW37"/>
      <c r="AX37" s="142"/>
      <c r="AY37" s="152" t="s">
        <v>64</v>
      </c>
      <c r="AZ37" s="153">
        <v>1412.7889299999999</v>
      </c>
      <c r="BA37" s="154">
        <v>760.99501999999995</v>
      </c>
      <c r="BB37" s="154">
        <v>565.86887999999999</v>
      </c>
      <c r="BC37" s="154">
        <v>535.08288000000005</v>
      </c>
      <c r="BD37" s="154">
        <v>744.33394999999996</v>
      </c>
      <c r="BE37" s="153">
        <v>370</v>
      </c>
      <c r="BF37" s="153">
        <v>4.3965500000000004</v>
      </c>
      <c r="BG37" s="155">
        <v>1694</v>
      </c>
      <c r="BH37" s="131"/>
      <c r="BI37" s="151">
        <v>43.939430342384881</v>
      </c>
      <c r="BK37" s="142"/>
      <c r="BL37" s="152" t="s">
        <v>64</v>
      </c>
      <c r="BM37" s="153">
        <v>512.57100000000003</v>
      </c>
      <c r="BN37" s="154">
        <v>1417.0089299999997</v>
      </c>
      <c r="BO37" s="154">
        <v>764.8350200000001</v>
      </c>
      <c r="BP37" s="154">
        <v>570.96888000000001</v>
      </c>
      <c r="BQ37" s="154">
        <v>534.22295000000008</v>
      </c>
      <c r="BR37" s="153">
        <v>410</v>
      </c>
      <c r="BS37" s="153">
        <v>4.2940800000000001</v>
      </c>
      <c r="BT37" s="155">
        <v>1751.03</v>
      </c>
      <c r="BU37" s="131"/>
      <c r="BV37" s="151">
        <v>30.509068947990613</v>
      </c>
      <c r="BZ37" s="128"/>
      <c r="CA37" s="128" t="s">
        <v>64</v>
      </c>
      <c r="CB37" s="132">
        <v>1250.99</v>
      </c>
      <c r="CC37" s="132">
        <v>512.57000000000005</v>
      </c>
      <c r="CD37" s="132">
        <v>1417.0099999999998</v>
      </c>
      <c r="CE37" s="132">
        <v>764.83999999999992</v>
      </c>
      <c r="CF37" s="132">
        <v>570.96888000000001</v>
      </c>
      <c r="CG37" s="132">
        <v>370</v>
      </c>
      <c r="CH37" s="132">
        <v>4.1904300000000001</v>
      </c>
      <c r="CI37" s="132">
        <v>1614.85</v>
      </c>
      <c r="CJ37" s="132">
        <v>35.357394185218446</v>
      </c>
    </row>
    <row r="38" spans="1:88">
      <c r="A38" s="210"/>
      <c r="B38" s="215" t="s">
        <v>64</v>
      </c>
      <c r="C38" s="216">
        <v>749.59479831685724</v>
      </c>
      <c r="D38" s="55">
        <v>1094.4309414280935</v>
      </c>
      <c r="E38" s="55">
        <v>819.03339750480222</v>
      </c>
      <c r="F38" s="55">
        <v>630.63149385963698</v>
      </c>
      <c r="G38" s="55">
        <v>573.17433540570221</v>
      </c>
      <c r="H38" s="216">
        <v>600</v>
      </c>
      <c r="I38" s="216">
        <v>4.8189799999999998</v>
      </c>
      <c r="J38" s="225">
        <v>2812</v>
      </c>
      <c r="K38"/>
      <c r="L38" s="101">
        <f t="shared" si="0"/>
        <v>20.383155597642329</v>
      </c>
      <c r="N38" s="244"/>
      <c r="O38" s="250" t="s">
        <v>64</v>
      </c>
      <c r="P38" s="251">
        <v>535.93237731101965</v>
      </c>
      <c r="Q38" s="154">
        <v>749.59479831685724</v>
      </c>
      <c r="R38" s="154">
        <v>1094.4309414280938</v>
      </c>
      <c r="S38" s="154">
        <v>815.11933750480273</v>
      </c>
      <c r="T38" s="154">
        <v>621.64981712963697</v>
      </c>
      <c r="U38" s="251">
        <v>380</v>
      </c>
      <c r="V38" s="251">
        <v>4.7319100000000001</v>
      </c>
      <c r="W38" s="252">
        <v>1855.11</v>
      </c>
      <c r="X38" s="131"/>
      <c r="Y38" s="151">
        <v>33.510132398059248</v>
      </c>
      <c r="Z38" s="151"/>
      <c r="AA38" s="152" t="s">
        <v>65</v>
      </c>
      <c r="AB38" s="153">
        <v>368.49007999999986</v>
      </c>
      <c r="AC38" s="154">
        <v>499.28012999999999</v>
      </c>
      <c r="AD38" s="154">
        <v>588.12124000000006</v>
      </c>
      <c r="AE38" s="154">
        <v>676.96799000000021</v>
      </c>
      <c r="AF38" s="154">
        <v>621.80215999999996</v>
      </c>
      <c r="AG38" s="153">
        <v>400</v>
      </c>
      <c r="AH38" s="153">
        <v>24.894549999999999</v>
      </c>
      <c r="AI38" s="155">
        <v>9583.1299999999992</v>
      </c>
      <c r="AJ38" s="131"/>
      <c r="AK38" s="151">
        <v>6.4885080344313391</v>
      </c>
      <c r="AL38" s="204"/>
      <c r="AM38" s="142"/>
      <c r="AN38" s="152" t="s">
        <v>65</v>
      </c>
      <c r="AO38" s="153">
        <v>447.13157999999993</v>
      </c>
      <c r="AP38" s="154">
        <v>368.49007999999986</v>
      </c>
      <c r="AQ38" s="154">
        <v>499.28012999999999</v>
      </c>
      <c r="AR38" s="154">
        <v>586.23822000000018</v>
      </c>
      <c r="AS38" s="154">
        <v>677.00903000000005</v>
      </c>
      <c r="AT38" s="153">
        <v>420</v>
      </c>
      <c r="AU38" s="153">
        <v>24.235389999999999</v>
      </c>
      <c r="AV38" s="155">
        <v>9603.7900000000009</v>
      </c>
      <c r="AW38"/>
      <c r="AX38" s="142"/>
      <c r="AY38" s="152" t="s">
        <v>65</v>
      </c>
      <c r="AZ38" s="153">
        <v>472.20537999999993</v>
      </c>
      <c r="BA38" s="154">
        <v>444.51695999999993</v>
      </c>
      <c r="BB38" s="154">
        <v>375.27443999999997</v>
      </c>
      <c r="BC38" s="154">
        <v>499.0779</v>
      </c>
      <c r="BD38" s="154">
        <v>583.13617999999997</v>
      </c>
      <c r="BE38" s="153">
        <v>440</v>
      </c>
      <c r="BF38" s="153">
        <v>23.571709999999999</v>
      </c>
      <c r="BG38" s="155">
        <v>10317.34</v>
      </c>
      <c r="BH38" s="131"/>
      <c r="BI38" s="151">
        <v>5.6520011941062327</v>
      </c>
      <c r="BK38" s="142"/>
      <c r="BL38" s="152" t="s">
        <v>65</v>
      </c>
      <c r="BM38" s="153">
        <v>443.9639200000002</v>
      </c>
      <c r="BN38" s="154">
        <v>470.07789999999994</v>
      </c>
      <c r="BO38" s="154">
        <v>443.27307999999994</v>
      </c>
      <c r="BP38" s="154">
        <v>378.69443999999987</v>
      </c>
      <c r="BQ38" s="154">
        <v>499.75565999999992</v>
      </c>
      <c r="BR38" s="153">
        <v>440</v>
      </c>
      <c r="BS38" s="153">
        <v>22.924849999999999</v>
      </c>
      <c r="BT38" s="155">
        <v>10453.49</v>
      </c>
      <c r="BU38" s="131"/>
      <c r="BV38" s="151">
        <v>4.7807541787479586</v>
      </c>
      <c r="BZ38" s="128"/>
      <c r="CA38" s="128" t="s">
        <v>65</v>
      </c>
      <c r="CB38" s="132">
        <v>842.55</v>
      </c>
      <c r="CC38" s="132">
        <v>443.96000000000021</v>
      </c>
      <c r="CD38" s="132">
        <v>470.07999999999993</v>
      </c>
      <c r="CE38" s="132">
        <v>443.27000000000004</v>
      </c>
      <c r="CF38" s="132">
        <v>378.69443999999987</v>
      </c>
      <c r="CG38" s="132">
        <v>430</v>
      </c>
      <c r="CH38" s="132">
        <v>22.29391</v>
      </c>
      <c r="CI38" s="132">
        <v>9685.9500000000007</v>
      </c>
      <c r="CJ38" s="132">
        <v>3.9097294534867495</v>
      </c>
    </row>
    <row r="39" spans="1:88">
      <c r="A39" s="210"/>
      <c r="B39" s="215" t="s">
        <v>65</v>
      </c>
      <c r="C39" s="216">
        <v>588.12128894931936</v>
      </c>
      <c r="D39" s="55">
        <v>677.5088767651024</v>
      </c>
      <c r="E39" s="55">
        <v>621.58237324832476</v>
      </c>
      <c r="F39" s="55">
        <v>779.03611879324524</v>
      </c>
      <c r="G39" s="55">
        <v>692.91428117020337</v>
      </c>
      <c r="H39" s="216">
        <v>440</v>
      </c>
      <c r="I39" s="216">
        <v>26.262370000000001</v>
      </c>
      <c r="J39" s="225">
        <v>11701.66</v>
      </c>
      <c r="K39"/>
      <c r="L39" s="101">
        <f t="shared" si="0"/>
        <v>5.9215041384743987</v>
      </c>
      <c r="N39" s="244"/>
      <c r="O39" s="250" t="s">
        <v>65</v>
      </c>
      <c r="P39" s="251">
        <v>499.28015314081375</v>
      </c>
      <c r="Q39" s="154">
        <v>588.12128894931936</v>
      </c>
      <c r="R39" s="154">
        <v>676.96795676510237</v>
      </c>
      <c r="S39" s="154">
        <v>621.79570324832468</v>
      </c>
      <c r="T39" s="154">
        <v>779.59390479324486</v>
      </c>
      <c r="U39" s="251">
        <v>400</v>
      </c>
      <c r="V39" s="251">
        <v>25.570900000000002</v>
      </c>
      <c r="W39" s="252">
        <v>11146.04</v>
      </c>
      <c r="X39" s="131"/>
      <c r="Y39" s="151">
        <v>6.9943576803353018</v>
      </c>
      <c r="Z39" s="151"/>
      <c r="AA39" s="152" t="s">
        <v>66</v>
      </c>
      <c r="AB39" s="153">
        <v>1170.9071200000003</v>
      </c>
      <c r="AC39" s="154">
        <v>1132.54873</v>
      </c>
      <c r="AD39" s="154">
        <v>931.15890000000013</v>
      </c>
      <c r="AE39" s="154">
        <v>1049.38264</v>
      </c>
      <c r="AF39" s="154">
        <v>1243.2652300000004</v>
      </c>
      <c r="AG39" s="153">
        <v>320</v>
      </c>
      <c r="AH39" s="153">
        <v>18.09158</v>
      </c>
      <c r="AI39" s="155">
        <v>5321.64</v>
      </c>
      <c r="AJ39" s="131"/>
      <c r="AK39" s="151">
        <v>23.362445223652866</v>
      </c>
      <c r="AL39" s="204"/>
      <c r="AM39" s="142"/>
      <c r="AN39" s="152" t="s">
        <v>66</v>
      </c>
      <c r="AO39" s="153">
        <v>797.4544800000001</v>
      </c>
      <c r="AP39" s="154">
        <v>1170.0906600000003</v>
      </c>
      <c r="AQ39" s="154">
        <v>1132.6705900000002</v>
      </c>
      <c r="AR39" s="154">
        <v>931.44527999999991</v>
      </c>
      <c r="AS39" s="154">
        <v>1049.3853200000001</v>
      </c>
      <c r="AT39" s="153">
        <v>350</v>
      </c>
      <c r="AU39" s="153">
        <v>17.215229999999998</v>
      </c>
      <c r="AV39" s="155">
        <v>6348.17</v>
      </c>
      <c r="AW39"/>
      <c r="AX39" s="142"/>
      <c r="AY39" s="152" t="s">
        <v>66</v>
      </c>
      <c r="AZ39" s="153">
        <v>1014.69808</v>
      </c>
      <c r="BA39" s="154">
        <v>796.92822999999999</v>
      </c>
      <c r="BB39" s="154">
        <v>1168.5180700000001</v>
      </c>
      <c r="BC39" s="154">
        <v>1129.5527400000005</v>
      </c>
      <c r="BD39" s="154">
        <v>930.19311000000016</v>
      </c>
      <c r="BE39" s="153">
        <v>250</v>
      </c>
      <c r="BF39" s="153">
        <v>16.695250000000001</v>
      </c>
      <c r="BG39" s="155">
        <v>4087.04</v>
      </c>
      <c r="BH39" s="131"/>
      <c r="BI39" s="151">
        <v>22.759579304337617</v>
      </c>
      <c r="BK39" s="142"/>
      <c r="BL39" s="152" t="s">
        <v>66</v>
      </c>
      <c r="BM39" s="153">
        <v>771.39</v>
      </c>
      <c r="BN39" s="154">
        <v>1022.8549400000002</v>
      </c>
      <c r="BO39" s="154">
        <v>799.64301000000012</v>
      </c>
      <c r="BP39" s="154">
        <v>1174.5980700000002</v>
      </c>
      <c r="BQ39" s="154">
        <v>1125.8810200000003</v>
      </c>
      <c r="BR39" s="153">
        <v>270</v>
      </c>
      <c r="BS39" s="153">
        <v>16.362570000000002</v>
      </c>
      <c r="BT39" s="155">
        <v>3574.19</v>
      </c>
      <c r="BU39" s="131"/>
      <c r="BV39" s="151">
        <v>31.500312518360811</v>
      </c>
      <c r="BZ39" s="128"/>
      <c r="CA39" s="128" t="s">
        <v>66</v>
      </c>
      <c r="CB39" s="132">
        <v>923.62999999999977</v>
      </c>
      <c r="CC39" s="132">
        <v>771.39</v>
      </c>
      <c r="CD39" s="132">
        <v>1022.8500000000001</v>
      </c>
      <c r="CE39" s="132">
        <v>799.63999999999976</v>
      </c>
      <c r="CF39" s="132">
        <v>1174.5980700000002</v>
      </c>
      <c r="CG39" s="132">
        <v>320</v>
      </c>
      <c r="CH39" s="132">
        <v>15.90648</v>
      </c>
      <c r="CI39" s="132">
        <v>4139.0200000000004</v>
      </c>
      <c r="CJ39" s="132">
        <v>28.378651709825032</v>
      </c>
    </row>
    <row r="40" spans="1:88">
      <c r="A40" s="210"/>
      <c r="B40" s="215" t="s">
        <v>66</v>
      </c>
      <c r="C40" s="216">
        <v>931.15890328076784</v>
      </c>
      <c r="D40" s="55">
        <v>1049.3826619720412</v>
      </c>
      <c r="E40" s="55">
        <v>1241.6072846832292</v>
      </c>
      <c r="F40" s="55">
        <v>1517.5629991940368</v>
      </c>
      <c r="G40" s="55">
        <v>1275.3429921120928</v>
      </c>
      <c r="H40" s="216">
        <v>360</v>
      </c>
      <c r="I40" s="216">
        <v>18.143319999999999</v>
      </c>
      <c r="J40" s="225">
        <v>7045.75</v>
      </c>
      <c r="K40"/>
      <c r="L40" s="101">
        <f t="shared" si="0"/>
        <v>18.100883399383925</v>
      </c>
      <c r="N40" s="244"/>
      <c r="O40" s="250" t="s">
        <v>66</v>
      </c>
      <c r="P40" s="251">
        <v>1132.5487495151897</v>
      </c>
      <c r="Q40" s="154">
        <v>931.15890328076773</v>
      </c>
      <c r="R40" s="154">
        <v>1049.3826619720414</v>
      </c>
      <c r="S40" s="154">
        <v>1241.2652946832297</v>
      </c>
      <c r="T40" s="154">
        <v>1515.465785034037</v>
      </c>
      <c r="U40" s="251">
        <v>320</v>
      </c>
      <c r="V40" s="251">
        <v>18.6221</v>
      </c>
      <c r="W40" s="252">
        <v>6160.88</v>
      </c>
      <c r="X40" s="131"/>
      <c r="Y40" s="151">
        <v>24.598203260476375</v>
      </c>
      <c r="Z40" s="151"/>
      <c r="AA40" s="152" t="s">
        <v>67</v>
      </c>
      <c r="AB40" s="153">
        <v>995.58409000000006</v>
      </c>
      <c r="AC40" s="154">
        <v>1397.5609599999998</v>
      </c>
      <c r="AD40" s="154">
        <v>1235.8380899999995</v>
      </c>
      <c r="AE40" s="154">
        <v>1204.1340300000004</v>
      </c>
      <c r="AF40" s="154">
        <v>1208.9583299999997</v>
      </c>
      <c r="AG40" s="153">
        <v>750</v>
      </c>
      <c r="AH40" s="153">
        <v>17.99484</v>
      </c>
      <c r="AI40" s="155">
        <v>13556.3</v>
      </c>
      <c r="AJ40" s="131"/>
      <c r="AK40" s="151">
        <v>8.9180552953239438</v>
      </c>
      <c r="AL40" s="204"/>
      <c r="AM40" s="142"/>
      <c r="AN40" s="152" t="s">
        <v>67</v>
      </c>
      <c r="AO40" s="153">
        <v>1267.6264500000002</v>
      </c>
      <c r="AP40" s="154">
        <v>995.58413000000007</v>
      </c>
      <c r="AQ40" s="154">
        <v>1397.5609599999998</v>
      </c>
      <c r="AR40" s="154">
        <v>1235.9221299999992</v>
      </c>
      <c r="AS40" s="154">
        <v>1200.4510199999997</v>
      </c>
      <c r="AT40" s="153">
        <v>790</v>
      </c>
      <c r="AU40" s="153">
        <v>17.599689999999999</v>
      </c>
      <c r="AV40" s="155">
        <v>12705.81</v>
      </c>
      <c r="AW40"/>
      <c r="AX40" s="142"/>
      <c r="AY40" s="152" t="s">
        <v>67</v>
      </c>
      <c r="AZ40" s="153">
        <v>1088.9214400000001</v>
      </c>
      <c r="BA40" s="154">
        <v>1267.3948200000002</v>
      </c>
      <c r="BB40" s="154">
        <v>993.84612000000016</v>
      </c>
      <c r="BC40" s="154">
        <v>1397.7886000000003</v>
      </c>
      <c r="BD40" s="154">
        <v>1233.5540099999998</v>
      </c>
      <c r="BE40" s="153">
        <v>660</v>
      </c>
      <c r="BF40" s="153">
        <v>17.086020000000001</v>
      </c>
      <c r="BG40" s="155">
        <v>11582.98</v>
      </c>
      <c r="BH40" s="131"/>
      <c r="BI40" s="151">
        <v>10.649711991214696</v>
      </c>
      <c r="BK40" s="142"/>
      <c r="BL40" s="152" t="s">
        <v>67</v>
      </c>
      <c r="BM40" s="153">
        <v>985.49200000000019</v>
      </c>
      <c r="BN40" s="154">
        <v>1088.6150700000003</v>
      </c>
      <c r="BO40" s="154">
        <v>1280.6112900000003</v>
      </c>
      <c r="BP40" s="154">
        <v>1001.2961199999996</v>
      </c>
      <c r="BQ40" s="154">
        <v>1391.30179</v>
      </c>
      <c r="BR40" s="153">
        <v>670</v>
      </c>
      <c r="BS40" s="153">
        <v>15.30165</v>
      </c>
      <c r="BT40" s="155">
        <v>10272.74</v>
      </c>
      <c r="BU40" s="131"/>
      <c r="BV40" s="151">
        <v>13.543628963645531</v>
      </c>
      <c r="BZ40" s="128"/>
      <c r="CA40" s="128" t="s">
        <v>67</v>
      </c>
      <c r="CB40" s="132">
        <v>964.08999999999992</v>
      </c>
      <c r="CC40" s="132">
        <v>984.3900000000001</v>
      </c>
      <c r="CD40" s="132">
        <v>1088.6200000000001</v>
      </c>
      <c r="CE40" s="132">
        <v>1280.6099999999997</v>
      </c>
      <c r="CF40" s="132">
        <v>1001.2961199999996</v>
      </c>
      <c r="CG40" s="132">
        <v>660</v>
      </c>
      <c r="CH40" s="132">
        <v>14.853569999999999</v>
      </c>
      <c r="CI40" s="132">
        <v>9807.67</v>
      </c>
      <c r="CJ40" s="132">
        <v>10.209316993740609</v>
      </c>
    </row>
    <row r="41" spans="1:88">
      <c r="A41" s="210"/>
      <c r="B41" s="215" t="s">
        <v>67</v>
      </c>
      <c r="C41" s="216">
        <v>1235.83810256682</v>
      </c>
      <c r="D41" s="55">
        <v>1201.6032154793552</v>
      </c>
      <c r="E41" s="55">
        <v>1205.0570580644121</v>
      </c>
      <c r="F41" s="55">
        <v>1359.9694407022425</v>
      </c>
      <c r="G41" s="55">
        <v>1496.3879676019792</v>
      </c>
      <c r="H41" s="216">
        <v>830</v>
      </c>
      <c r="I41" s="216">
        <v>19.07769</v>
      </c>
      <c r="J41" s="225">
        <v>16615.88</v>
      </c>
      <c r="K41"/>
      <c r="L41" s="101">
        <f t="shared" si="0"/>
        <v>9.0057701885303647</v>
      </c>
      <c r="N41" s="244"/>
      <c r="O41" s="250" t="s">
        <v>67</v>
      </c>
      <c r="P41" s="251">
        <v>1397.5609749918324</v>
      </c>
      <c r="Q41" s="154">
        <v>1235.8381025668198</v>
      </c>
      <c r="R41" s="154">
        <v>1204.1340454793558</v>
      </c>
      <c r="S41" s="154">
        <v>1207.8602880644121</v>
      </c>
      <c r="T41" s="154">
        <v>1356.3863419922429</v>
      </c>
      <c r="U41" s="251">
        <v>770</v>
      </c>
      <c r="V41" s="251">
        <v>18.541979999999999</v>
      </c>
      <c r="W41" s="252">
        <v>14916.21</v>
      </c>
      <c r="X41" s="131"/>
      <c r="Y41" s="151">
        <v>9.093371184719464</v>
      </c>
      <c r="Z41" s="151"/>
      <c r="AA41" s="152" t="s">
        <v>68</v>
      </c>
      <c r="AB41" s="153">
        <v>409.78511000000003</v>
      </c>
      <c r="AC41" s="154">
        <v>294.74227999999999</v>
      </c>
      <c r="AD41" s="154">
        <v>260.70668999999998</v>
      </c>
      <c r="AE41" s="154">
        <v>318.00321999999994</v>
      </c>
      <c r="AF41" s="154">
        <v>290.85068999999999</v>
      </c>
      <c r="AG41" s="153">
        <v>1120</v>
      </c>
      <c r="AH41" s="153">
        <v>4.3010200000000003</v>
      </c>
      <c r="AI41" s="155">
        <v>4518.08</v>
      </c>
      <c r="AJ41" s="131"/>
      <c r="AK41" s="151">
        <v>6.4374842853601528</v>
      </c>
      <c r="AL41" s="204"/>
      <c r="AM41" s="142"/>
      <c r="AN41" s="152" t="s">
        <v>68</v>
      </c>
      <c r="AO41" s="153">
        <v>381.72133000000014</v>
      </c>
      <c r="AP41" s="154">
        <v>409.78509000000003</v>
      </c>
      <c r="AQ41" s="154">
        <v>294.87458000000004</v>
      </c>
      <c r="AR41" s="154">
        <v>260.71068999999989</v>
      </c>
      <c r="AS41" s="154">
        <v>318.11480000000012</v>
      </c>
      <c r="AT41" s="153"/>
      <c r="AU41" s="153">
        <v>4.0675600000000003</v>
      </c>
      <c r="AV41" s="155"/>
      <c r="AW41"/>
      <c r="AX41" s="142"/>
      <c r="AY41" s="152" t="s">
        <v>68</v>
      </c>
      <c r="AZ41" s="153">
        <v>370.45452000000006</v>
      </c>
      <c r="BA41" s="154">
        <v>380.6937200000001</v>
      </c>
      <c r="BB41" s="154">
        <v>408.12065999999993</v>
      </c>
      <c r="BC41" s="154">
        <v>293.43595000000005</v>
      </c>
      <c r="BD41" s="154">
        <v>257.13907</v>
      </c>
      <c r="BE41" s="153">
        <v>1270</v>
      </c>
      <c r="BF41" s="153">
        <v>3.96963</v>
      </c>
      <c r="BG41" s="155">
        <v>4801.18</v>
      </c>
      <c r="BH41" s="131"/>
      <c r="BI41" s="151">
        <v>5.3557473371129589</v>
      </c>
      <c r="BK41" s="142"/>
      <c r="BL41" s="152" t="s">
        <v>68</v>
      </c>
      <c r="BM41" s="153">
        <v>373.47399999999999</v>
      </c>
      <c r="BN41" s="154">
        <v>374.40307000000001</v>
      </c>
      <c r="BO41" s="154">
        <v>382.2063</v>
      </c>
      <c r="BP41" s="154">
        <v>408.30550999999997</v>
      </c>
      <c r="BQ41" s="154">
        <v>291.29295000000002</v>
      </c>
      <c r="BR41" s="153">
        <v>1060</v>
      </c>
      <c r="BS41" s="153">
        <v>3.8898799999999998</v>
      </c>
      <c r="BT41" s="155">
        <v>3892.41</v>
      </c>
      <c r="BU41" s="131"/>
      <c r="BV41" s="151">
        <v>7.4836142646843475</v>
      </c>
      <c r="BZ41" s="128"/>
      <c r="CA41" s="128" t="s">
        <v>68</v>
      </c>
      <c r="CB41" s="132">
        <v>452.16</v>
      </c>
      <c r="CC41" s="132">
        <v>373.46999999999997</v>
      </c>
      <c r="CD41" s="132">
        <v>374.4</v>
      </c>
      <c r="CE41" s="132">
        <v>382.21</v>
      </c>
      <c r="CF41" s="132">
        <v>408.30549999999999</v>
      </c>
      <c r="CG41" s="132">
        <v>1110</v>
      </c>
      <c r="CH41" s="132">
        <v>3.7961399999999998</v>
      </c>
      <c r="CI41" s="132">
        <v>4066.29</v>
      </c>
      <c r="CJ41" s="132">
        <v>10.041229228608879</v>
      </c>
    </row>
    <row r="42" spans="1:88">
      <c r="A42" s="210"/>
      <c r="B42" s="215" t="s">
        <v>68</v>
      </c>
      <c r="C42" s="216">
        <v>260.7066869876632</v>
      </c>
      <c r="D42" s="55">
        <v>329.46298780924735</v>
      </c>
      <c r="E42" s="55">
        <v>307.29086344280626</v>
      </c>
      <c r="F42" s="55">
        <v>290.89438662454751</v>
      </c>
      <c r="G42" s="55">
        <v>447.13533652793723</v>
      </c>
      <c r="H42" s="216">
        <v>1190</v>
      </c>
      <c r="I42" s="216">
        <v>4.4033199999999999</v>
      </c>
      <c r="J42" s="225">
        <v>5333.47</v>
      </c>
      <c r="K42"/>
      <c r="L42" s="101">
        <f t="shared" si="0"/>
        <v>8.3835727308475949</v>
      </c>
      <c r="N42" s="244"/>
      <c r="O42" s="250" t="s">
        <v>68</v>
      </c>
      <c r="P42" s="251">
        <v>294.7422925649181</v>
      </c>
      <c r="Q42" s="154">
        <v>260.7066869876632</v>
      </c>
      <c r="R42" s="154">
        <v>318.00325780924732</v>
      </c>
      <c r="S42" s="154">
        <v>294.0752134428065</v>
      </c>
      <c r="T42" s="154">
        <v>284.46488662454755</v>
      </c>
      <c r="U42" s="251">
        <v>1100</v>
      </c>
      <c r="V42" s="251">
        <v>4.4201800000000002</v>
      </c>
      <c r="W42" s="252">
        <v>4967.3100000000004</v>
      </c>
      <c r="X42" s="131"/>
      <c r="Y42" s="151">
        <v>5.7267391530737468</v>
      </c>
      <c r="Z42" s="151"/>
      <c r="AA42" s="152" t="s">
        <v>69</v>
      </c>
      <c r="AB42" s="153">
        <v>176.67523</v>
      </c>
      <c r="AC42" s="154">
        <v>145.73733000000001</v>
      </c>
      <c r="AD42" s="154">
        <v>44.592840000000024</v>
      </c>
      <c r="AE42" s="154">
        <v>78.424799999999991</v>
      </c>
      <c r="AF42" s="154">
        <v>42.365070000000017</v>
      </c>
      <c r="AG42" s="153">
        <v>9760</v>
      </c>
      <c r="AH42" s="153">
        <v>1.2634700000000001</v>
      </c>
      <c r="AI42" s="155">
        <v>12099.8</v>
      </c>
      <c r="AJ42" s="131"/>
      <c r="AK42" s="151">
        <v>0.35013033273277261</v>
      </c>
      <c r="AL42" s="204"/>
      <c r="AM42" s="142"/>
      <c r="AN42" s="152" t="s">
        <v>69</v>
      </c>
      <c r="AO42" s="153">
        <v>185.68810000000002</v>
      </c>
      <c r="AP42" s="154">
        <v>176.67523</v>
      </c>
      <c r="AQ42" s="154">
        <v>145.73733000000001</v>
      </c>
      <c r="AR42" s="154">
        <v>44.51733000000003</v>
      </c>
      <c r="AS42" s="154">
        <v>76.553960000000018</v>
      </c>
      <c r="AT42" s="153">
        <v>9610</v>
      </c>
      <c r="AU42" s="153">
        <v>1.26261</v>
      </c>
      <c r="AV42" s="155">
        <v>11398.85</v>
      </c>
      <c r="AW42"/>
      <c r="AX42" s="142"/>
      <c r="AY42" s="152" t="s">
        <v>69</v>
      </c>
      <c r="AZ42" s="153">
        <v>125.26868999999999</v>
      </c>
      <c r="BA42" s="154">
        <v>187.05710000000002</v>
      </c>
      <c r="BB42" s="154">
        <v>177.89175000000003</v>
      </c>
      <c r="BC42" s="154">
        <v>148.45456000000004</v>
      </c>
      <c r="BD42" s="154">
        <v>48.925610000000006</v>
      </c>
      <c r="BE42" s="153">
        <v>9710</v>
      </c>
      <c r="BF42" s="153">
        <v>1.2609300000000001</v>
      </c>
      <c r="BG42" s="155">
        <v>12418.72</v>
      </c>
      <c r="BH42" s="131"/>
      <c r="BI42" s="151">
        <v>0.39396660847494752</v>
      </c>
      <c r="BK42" s="142"/>
      <c r="BL42" s="152" t="s">
        <v>69</v>
      </c>
      <c r="BM42" s="153">
        <v>154.96999999999997</v>
      </c>
      <c r="BN42" s="154">
        <v>125.27</v>
      </c>
      <c r="BO42" s="154">
        <v>185.33</v>
      </c>
      <c r="BP42" s="154">
        <v>177.89175000000003</v>
      </c>
      <c r="BQ42" s="154">
        <v>148.31967000000003</v>
      </c>
      <c r="BR42" s="153">
        <v>9300</v>
      </c>
      <c r="BS42" s="153">
        <v>1.2963</v>
      </c>
      <c r="BT42" s="155">
        <v>11952.38</v>
      </c>
      <c r="BU42" s="131"/>
      <c r="BV42" s="151">
        <v>1.2409216407108881</v>
      </c>
      <c r="BZ42" s="128"/>
      <c r="CA42" s="128" t="s">
        <v>69</v>
      </c>
      <c r="CB42" s="132">
        <v>109.66999999999999</v>
      </c>
      <c r="CC42" s="132">
        <v>154.96999999999997</v>
      </c>
      <c r="CD42" s="132">
        <v>125.26999999999998</v>
      </c>
      <c r="CE42" s="132">
        <v>185.33</v>
      </c>
      <c r="CF42" s="132">
        <v>177.89175000000003</v>
      </c>
      <c r="CG42" s="132">
        <v>8570</v>
      </c>
      <c r="CH42" s="132">
        <v>1.29145</v>
      </c>
      <c r="CI42" s="132">
        <v>10603.84</v>
      </c>
      <c r="CJ42" s="132">
        <v>1.6776163163533215</v>
      </c>
    </row>
    <row r="43" spans="1:88">
      <c r="A43" s="210"/>
      <c r="B43" s="215" t="s">
        <v>69</v>
      </c>
      <c r="C43" s="216">
        <v>44.59283339388697</v>
      </c>
      <c r="D43" s="55">
        <v>78.424798016718924</v>
      </c>
      <c r="E43" s="55">
        <v>42.335067607557406</v>
      </c>
      <c r="F43" s="55">
        <v>11.652824863790805</v>
      </c>
      <c r="G43" s="55">
        <v>68.64506182461858</v>
      </c>
      <c r="H43" s="216">
        <v>12050</v>
      </c>
      <c r="I43" s="216">
        <v>1.2653000000000001</v>
      </c>
      <c r="J43" s="225">
        <v>15615.04</v>
      </c>
      <c r="K43"/>
      <c r="L43" s="101">
        <f t="shared" si="0"/>
        <v>0.43960861979616173</v>
      </c>
      <c r="N43" s="244"/>
      <c r="O43" s="250" t="s">
        <v>69</v>
      </c>
      <c r="P43" s="251">
        <v>145.73736110857772</v>
      </c>
      <c r="Q43" s="154">
        <v>44.59283339388697</v>
      </c>
      <c r="R43" s="154">
        <v>78.424798016718924</v>
      </c>
      <c r="S43" s="154">
        <v>42.335067607557406</v>
      </c>
      <c r="T43" s="154">
        <v>11.638276863790797</v>
      </c>
      <c r="U43" s="251">
        <v>10140</v>
      </c>
      <c r="V43" s="251">
        <v>1.26461</v>
      </c>
      <c r="W43" s="252">
        <v>13510.39</v>
      </c>
      <c r="X43" s="131"/>
      <c r="Y43" s="151">
        <v>8.6143159922036278E-2</v>
      </c>
      <c r="Z43" s="151"/>
      <c r="AA43" s="152" t="s">
        <v>71</v>
      </c>
      <c r="AB43" s="153">
        <v>2071.6970299999994</v>
      </c>
      <c r="AC43" s="154">
        <v>2312.7005900000008</v>
      </c>
      <c r="AD43" s="154">
        <v>2106.0098000000003</v>
      </c>
      <c r="AE43" s="154">
        <v>1814.7429400000005</v>
      </c>
      <c r="AF43" s="154">
        <v>1531.3965200000009</v>
      </c>
      <c r="AG43" s="153">
        <v>480</v>
      </c>
      <c r="AH43" s="153">
        <v>28.82948</v>
      </c>
      <c r="AI43" s="155">
        <v>10760.01</v>
      </c>
      <c r="AJ43" s="131"/>
      <c r="AK43" s="151">
        <v>14.23229643838622</v>
      </c>
      <c r="AL43" s="204"/>
      <c r="AM43" s="142"/>
      <c r="AN43" s="152" t="s">
        <v>71</v>
      </c>
      <c r="AO43" s="153">
        <v>2065.4677899999992</v>
      </c>
      <c r="AP43" s="154">
        <v>2071.6970199999996</v>
      </c>
      <c r="AQ43" s="154">
        <v>2312.7005900000008</v>
      </c>
      <c r="AR43" s="154">
        <v>2106.0097999999998</v>
      </c>
      <c r="AS43" s="154">
        <v>1815.0308500000003</v>
      </c>
      <c r="AT43" s="153">
        <v>580</v>
      </c>
      <c r="AU43" s="153">
        <v>27.97786</v>
      </c>
      <c r="AV43" s="155">
        <v>14467.62</v>
      </c>
      <c r="AW43"/>
      <c r="AX43" s="142"/>
      <c r="AY43" s="152" t="s">
        <v>70</v>
      </c>
      <c r="AZ43" s="153">
        <v>603.85</v>
      </c>
      <c r="BA43" s="154"/>
      <c r="BB43" s="154"/>
      <c r="BC43" s="154"/>
      <c r="BD43" s="154"/>
      <c r="BE43" s="153"/>
      <c r="BF43" s="153"/>
      <c r="BG43" s="155"/>
      <c r="BH43" s="131"/>
      <c r="BI43" s="151" t="e">
        <v>#DIV/0!</v>
      </c>
      <c r="BK43" s="142"/>
      <c r="BL43" s="152" t="s">
        <v>70</v>
      </c>
      <c r="BM43" s="153">
        <v>544.26</v>
      </c>
      <c r="BN43" s="154">
        <v>603.85</v>
      </c>
      <c r="BO43" s="154"/>
      <c r="BP43" s="154"/>
      <c r="BQ43" s="154"/>
      <c r="BR43" s="153"/>
      <c r="BS43" s="153"/>
      <c r="BT43" s="155"/>
      <c r="BU43" s="131"/>
      <c r="BV43" s="151" t="e">
        <v>#DIV/0!</v>
      </c>
      <c r="BZ43" s="128"/>
      <c r="CA43" s="128" t="s">
        <v>70</v>
      </c>
      <c r="CB43" s="132">
        <v>475.53000000000003</v>
      </c>
      <c r="CC43" s="132">
        <v>544.26</v>
      </c>
      <c r="CD43" s="132">
        <v>603.85</v>
      </c>
      <c r="CE43" s="132"/>
      <c r="CF43" s="132"/>
      <c r="CG43" s="132"/>
      <c r="CH43" s="132"/>
      <c r="CI43" s="132"/>
      <c r="CJ43" s="132" t="e">
        <v>#DIV/0!</v>
      </c>
    </row>
    <row r="44" spans="1:88">
      <c r="A44" s="210"/>
      <c r="B44" s="215" t="s">
        <v>71</v>
      </c>
      <c r="C44" s="216">
        <v>2106.009796900335</v>
      </c>
      <c r="D44" s="55">
        <v>1819.1249154300458</v>
      </c>
      <c r="E44" s="55">
        <v>1533.7727941975343</v>
      </c>
      <c r="F44" s="55">
        <v>1806.0936754195534</v>
      </c>
      <c r="G44" s="55">
        <v>1820.2312102471847</v>
      </c>
      <c r="H44" s="216">
        <v>440</v>
      </c>
      <c r="I44" s="216">
        <v>29.49596</v>
      </c>
      <c r="J44" s="225">
        <v>14147</v>
      </c>
      <c r="K44"/>
      <c r="L44" s="101">
        <f t="shared" si="0"/>
        <v>12.866552698432068</v>
      </c>
      <c r="N44" s="244"/>
      <c r="O44" s="250" t="s">
        <v>71</v>
      </c>
      <c r="P44" s="251">
        <v>2312.700567489173</v>
      </c>
      <c r="Q44" s="154">
        <v>2106.009796900335</v>
      </c>
      <c r="R44" s="154">
        <v>1814.7429454300459</v>
      </c>
      <c r="S44" s="154">
        <v>1529.1283541975338</v>
      </c>
      <c r="T44" s="154">
        <v>1775.6637540095537</v>
      </c>
      <c r="U44" s="251">
        <v>420</v>
      </c>
      <c r="V44" s="251">
        <v>29.66883</v>
      </c>
      <c r="W44" s="252">
        <v>11913.88</v>
      </c>
      <c r="X44" s="131"/>
      <c r="Y44" s="151">
        <v>14.904160139346324</v>
      </c>
      <c r="Z44" s="151"/>
      <c r="AA44" s="152" t="s">
        <v>72</v>
      </c>
      <c r="AB44" s="153">
        <v>252.44078000000002</v>
      </c>
      <c r="AC44" s="154">
        <v>261.04338000000001</v>
      </c>
      <c r="AD44" s="154">
        <v>226.22059000000007</v>
      </c>
      <c r="AE44" s="154">
        <v>142.37727000000001</v>
      </c>
      <c r="AF44" s="154">
        <v>169.99845999999999</v>
      </c>
      <c r="AG44" s="153">
        <v>4620</v>
      </c>
      <c r="AH44" s="153">
        <v>2.4797099999999999</v>
      </c>
      <c r="AI44" s="155">
        <v>10235.040000000001</v>
      </c>
      <c r="AJ44" s="131"/>
      <c r="AK44" s="151">
        <v>1.6609457315262077</v>
      </c>
      <c r="AL44" s="204"/>
      <c r="AM44" s="142"/>
      <c r="AN44" s="152" t="s">
        <v>72</v>
      </c>
      <c r="AO44" s="153">
        <v>278.20726999999999</v>
      </c>
      <c r="AP44" s="154">
        <v>252.44078000000002</v>
      </c>
      <c r="AQ44" s="154">
        <v>261.04338999999999</v>
      </c>
      <c r="AR44" s="154">
        <v>226.22059000000007</v>
      </c>
      <c r="AS44" s="154">
        <v>142.40056999999999</v>
      </c>
      <c r="AT44" s="153">
        <v>5210</v>
      </c>
      <c r="AU44" s="153">
        <v>2.4588299999999998</v>
      </c>
      <c r="AV44" s="155">
        <v>11510.16</v>
      </c>
      <c r="AW44"/>
      <c r="AX44" s="142"/>
      <c r="AY44" s="152" t="s">
        <v>71</v>
      </c>
      <c r="AZ44" s="153">
        <v>1941.1078999999997</v>
      </c>
      <c r="BA44" s="154">
        <v>2064.8801199999994</v>
      </c>
      <c r="BB44" s="154">
        <v>2073.9873399999997</v>
      </c>
      <c r="BC44" s="154">
        <v>2314.6832899999999</v>
      </c>
      <c r="BD44" s="154">
        <v>2103.4391500000006</v>
      </c>
      <c r="BE44" s="153">
        <v>620</v>
      </c>
      <c r="BF44" s="153">
        <v>27.216280000000001</v>
      </c>
      <c r="BG44" s="155">
        <v>16369.32</v>
      </c>
      <c r="BH44" s="131"/>
      <c r="BI44" s="151">
        <v>12.849887166968454</v>
      </c>
      <c r="BK44" s="142"/>
      <c r="BL44" s="152" t="s">
        <v>71</v>
      </c>
      <c r="BM44" s="153">
        <v>2012.404</v>
      </c>
      <c r="BN44" s="154">
        <v>1951.5282199999995</v>
      </c>
      <c r="BO44" s="154">
        <v>2084.9800499999997</v>
      </c>
      <c r="BP44" s="154">
        <v>2096.9173399999995</v>
      </c>
      <c r="BQ44" s="154">
        <v>2314.1364500000004</v>
      </c>
      <c r="BR44" s="153">
        <v>590</v>
      </c>
      <c r="BS44" s="153">
        <v>25.833749999999998</v>
      </c>
      <c r="BT44" s="155">
        <v>15312.99</v>
      </c>
      <c r="BU44" s="131"/>
      <c r="BV44" s="151">
        <v>15.112244244918859</v>
      </c>
      <c r="BZ44" s="128"/>
      <c r="CA44" s="128" t="s">
        <v>71</v>
      </c>
      <c r="CB44" s="132">
        <v>1996.3800000000003</v>
      </c>
      <c r="CC44" s="132">
        <v>2012.4</v>
      </c>
      <c r="CD44" s="132">
        <v>1951.5299999999995</v>
      </c>
      <c r="CE44" s="132">
        <v>2084.9800000000005</v>
      </c>
      <c r="CF44" s="132">
        <v>2096.9173399999995</v>
      </c>
      <c r="CG44" s="132">
        <v>510</v>
      </c>
      <c r="CH44" s="132">
        <v>25.203389999999999</v>
      </c>
      <c r="CI44" s="132">
        <v>14540.29</v>
      </c>
      <c r="CJ44" s="132">
        <v>14.421427220502474</v>
      </c>
    </row>
    <row r="45" spans="1:88">
      <c r="A45" s="210"/>
      <c r="B45" s="215" t="s">
        <v>72</v>
      </c>
      <c r="C45" s="216">
        <v>226.22061437212886</v>
      </c>
      <c r="D45" s="55">
        <v>142.37725292449318</v>
      </c>
      <c r="E45" s="55">
        <v>170.19445056403444</v>
      </c>
      <c r="F45" s="55">
        <v>186.68894818381031</v>
      </c>
      <c r="G45" s="55">
        <v>151.89859122627223</v>
      </c>
      <c r="H45" s="216">
        <v>5250</v>
      </c>
      <c r="I45" s="216">
        <v>2.4482599999999999</v>
      </c>
      <c r="J45" s="225">
        <v>14245.98</v>
      </c>
      <c r="K45"/>
      <c r="L45" s="101">
        <f t="shared" si="0"/>
        <v>1.0662558225286869</v>
      </c>
      <c r="N45" s="244"/>
      <c r="O45" s="250" t="s">
        <v>72</v>
      </c>
      <c r="P45" s="251">
        <v>261.04341272968935</v>
      </c>
      <c r="Q45" s="154">
        <v>226.22061437212884</v>
      </c>
      <c r="R45" s="154">
        <v>142.37725292449315</v>
      </c>
      <c r="S45" s="154">
        <v>170.19445056403444</v>
      </c>
      <c r="T45" s="154">
        <v>186.68894818381031</v>
      </c>
      <c r="U45" s="251">
        <v>4600</v>
      </c>
      <c r="V45" s="251">
        <v>2.5337900000000002</v>
      </c>
      <c r="W45" s="252">
        <v>13051.63</v>
      </c>
      <c r="X45" s="131"/>
      <c r="Y45" s="151">
        <v>1.4303879912609407</v>
      </c>
      <c r="Z45" s="151"/>
      <c r="AA45" s="152" t="s">
        <v>73</v>
      </c>
      <c r="AB45" s="153">
        <v>891.14251000000024</v>
      </c>
      <c r="AC45" s="154">
        <v>797.30290999999988</v>
      </c>
      <c r="AD45" s="154">
        <v>917.77996000000007</v>
      </c>
      <c r="AE45" s="154">
        <v>867.98671000000013</v>
      </c>
      <c r="AF45" s="154">
        <v>951.19981999999982</v>
      </c>
      <c r="AG45" s="153">
        <v>370</v>
      </c>
      <c r="AH45" s="153">
        <v>20.672989999999999</v>
      </c>
      <c r="AI45" s="155">
        <v>7433.9</v>
      </c>
      <c r="AJ45" s="131"/>
      <c r="AK45" s="151">
        <v>12.795434697803303</v>
      </c>
      <c r="AL45" s="204"/>
      <c r="AM45" s="142"/>
      <c r="AN45" s="152" t="s">
        <v>73</v>
      </c>
      <c r="AO45" s="153">
        <v>644.67278999999996</v>
      </c>
      <c r="AP45" s="154">
        <v>891.14250000000015</v>
      </c>
      <c r="AQ45" s="154">
        <v>797.30290999999988</v>
      </c>
      <c r="AR45" s="154">
        <v>917.7799600000003</v>
      </c>
      <c r="AS45" s="154">
        <v>865.86690999999996</v>
      </c>
      <c r="AT45" s="153">
        <v>390</v>
      </c>
      <c r="AU45" s="153">
        <v>19.89912</v>
      </c>
      <c r="AV45" s="155">
        <v>7079.38</v>
      </c>
      <c r="AW45"/>
      <c r="AX45" s="142"/>
      <c r="AY45" s="152" t="s">
        <v>72</v>
      </c>
      <c r="AZ45" s="153">
        <v>256.38890000000004</v>
      </c>
      <c r="BA45" s="154">
        <v>283.23899999999998</v>
      </c>
      <c r="BB45" s="154">
        <v>254.80838000000003</v>
      </c>
      <c r="BC45" s="154">
        <v>260.65294999999998</v>
      </c>
      <c r="BD45" s="154">
        <v>226.61755999999991</v>
      </c>
      <c r="BE45" s="153">
        <v>5680</v>
      </c>
      <c r="BF45" s="153">
        <v>2.40286</v>
      </c>
      <c r="BG45" s="155">
        <v>13316.35</v>
      </c>
      <c r="BH45" s="131"/>
      <c r="BI45" s="151">
        <v>1.701799366943644</v>
      </c>
      <c r="BK45" s="142"/>
      <c r="BL45" s="152" t="s">
        <v>72</v>
      </c>
      <c r="BM45" s="153">
        <v>325.53000000000009</v>
      </c>
      <c r="BN45" s="154">
        <v>256.43506000000008</v>
      </c>
      <c r="BO45" s="154">
        <v>290.59999999999997</v>
      </c>
      <c r="BP45" s="154">
        <v>264.85836999999992</v>
      </c>
      <c r="BQ45" s="154">
        <v>261.71902999999998</v>
      </c>
      <c r="BR45" s="153">
        <v>5840</v>
      </c>
      <c r="BS45" s="153">
        <v>2.3033199999999998</v>
      </c>
      <c r="BT45" s="155">
        <v>12456.3</v>
      </c>
      <c r="BU45" s="131"/>
      <c r="BV45" s="151">
        <v>2.1010976774804719</v>
      </c>
      <c r="BZ45" s="128"/>
      <c r="CA45" s="128" t="s">
        <v>72</v>
      </c>
      <c r="CB45" s="132">
        <v>210.15999999999997</v>
      </c>
      <c r="CC45" s="132">
        <v>325.53000000000009</v>
      </c>
      <c r="CD45" s="132">
        <v>256.44000000000005</v>
      </c>
      <c r="CE45" s="132">
        <v>290.60000000000002</v>
      </c>
      <c r="CF45" s="132">
        <v>264.85837999999995</v>
      </c>
      <c r="CG45" s="132">
        <v>5640</v>
      </c>
      <c r="CH45" s="132">
        <v>2.2593899999999998</v>
      </c>
      <c r="CI45" s="132">
        <v>12778.36</v>
      </c>
      <c r="CJ45" s="132">
        <v>2.0727102695494564</v>
      </c>
    </row>
    <row r="46" spans="1:88">
      <c r="A46" s="210"/>
      <c r="B46" s="215" t="s">
        <v>73</v>
      </c>
      <c r="C46" s="216">
        <v>917.77997854562284</v>
      </c>
      <c r="D46" s="55">
        <v>869.27617702687928</v>
      </c>
      <c r="E46" s="55">
        <v>952.47824022991711</v>
      </c>
      <c r="F46" s="55">
        <v>1223.0875334866664</v>
      </c>
      <c r="G46" s="55">
        <v>1197.342374075407</v>
      </c>
      <c r="H46" s="216">
        <v>380</v>
      </c>
      <c r="I46" s="216">
        <v>22.44295</v>
      </c>
      <c r="J46" s="225">
        <v>9040.14</v>
      </c>
      <c r="K46"/>
      <c r="L46" s="101">
        <f t="shared" si="0"/>
        <v>13.244732648779852</v>
      </c>
      <c r="N46" s="244"/>
      <c r="O46" s="250" t="s">
        <v>73</v>
      </c>
      <c r="P46" s="251">
        <v>797.30289886607068</v>
      </c>
      <c r="Q46" s="154">
        <v>917.77997854562284</v>
      </c>
      <c r="R46" s="154">
        <v>867.98671702687932</v>
      </c>
      <c r="S46" s="154">
        <v>951.37645022991694</v>
      </c>
      <c r="T46" s="154">
        <v>1206.6549177166662</v>
      </c>
      <c r="U46" s="251">
        <v>360</v>
      </c>
      <c r="V46" s="251">
        <v>21.477350000000001</v>
      </c>
      <c r="W46" s="252">
        <v>7941.75</v>
      </c>
      <c r="X46" s="131"/>
      <c r="Y46" s="151">
        <v>15.193816447466443</v>
      </c>
      <c r="Z46" s="151"/>
      <c r="AA46" s="152" t="s">
        <v>74</v>
      </c>
      <c r="AB46" s="153">
        <v>1916.1747099999998</v>
      </c>
      <c r="AC46" s="154">
        <v>2515.7184100000004</v>
      </c>
      <c r="AD46" s="154">
        <v>2478.5989900000004</v>
      </c>
      <c r="AE46" s="154">
        <v>2431.5367399999996</v>
      </c>
      <c r="AF46" s="154">
        <v>2500.7131600000007</v>
      </c>
      <c r="AG46" s="153">
        <v>2450</v>
      </c>
      <c r="AH46" s="153">
        <v>185.98964000000001</v>
      </c>
      <c r="AI46" s="155">
        <v>396373.09</v>
      </c>
      <c r="AJ46" s="131"/>
      <c r="AK46" s="151">
        <v>0.63089882312646417</v>
      </c>
      <c r="AL46" s="204"/>
      <c r="AM46" s="142"/>
      <c r="AN46" s="152" t="s">
        <v>74</v>
      </c>
      <c r="AO46" s="153">
        <v>1767.6909699999999</v>
      </c>
      <c r="AP46" s="154">
        <v>1914.2365799999998</v>
      </c>
      <c r="AQ46" s="154">
        <v>2515.7587600000006</v>
      </c>
      <c r="AR46" s="154">
        <v>2479.0234499999997</v>
      </c>
      <c r="AS46" s="154">
        <v>2431.6015099999991</v>
      </c>
      <c r="AT46" s="153">
        <v>2820</v>
      </c>
      <c r="AU46" s="153">
        <v>182.20196000000001</v>
      </c>
      <c r="AV46" s="155">
        <v>465479.69</v>
      </c>
      <c r="AW46"/>
      <c r="AX46" s="142"/>
      <c r="AY46" s="152" t="s">
        <v>73</v>
      </c>
      <c r="AZ46" s="153">
        <v>738.79652999999985</v>
      </c>
      <c r="BA46" s="154">
        <v>644.64152999999988</v>
      </c>
      <c r="BB46" s="154">
        <v>889.50020000000006</v>
      </c>
      <c r="BC46" s="154">
        <v>796.80762000000016</v>
      </c>
      <c r="BD46" s="154">
        <v>917.83946999999978</v>
      </c>
      <c r="BE46" s="153">
        <v>420</v>
      </c>
      <c r="BF46" s="153">
        <v>19.11373</v>
      </c>
      <c r="BG46" s="155">
        <v>8040.46</v>
      </c>
      <c r="BH46" s="131"/>
      <c r="BI46" s="151">
        <v>11.41526069403989</v>
      </c>
      <c r="BK46" s="142"/>
      <c r="BL46" s="152" t="s">
        <v>73</v>
      </c>
      <c r="BM46" s="153">
        <v>469.28500000000003</v>
      </c>
      <c r="BN46" s="154">
        <v>744.51535999999987</v>
      </c>
      <c r="BO46" s="154">
        <v>649.50316000000009</v>
      </c>
      <c r="BP46" s="154">
        <v>901.87019999999995</v>
      </c>
      <c r="BQ46" s="154">
        <v>773.14247000000023</v>
      </c>
      <c r="BR46" s="153">
        <v>410</v>
      </c>
      <c r="BS46" s="153">
        <v>17.83127</v>
      </c>
      <c r="BT46" s="155">
        <v>7317.44</v>
      </c>
      <c r="BU46" s="131"/>
      <c r="BV46" s="151">
        <v>10.565750727030222</v>
      </c>
      <c r="BZ46" s="128"/>
      <c r="CA46" s="128" t="s">
        <v>73</v>
      </c>
      <c r="CB46" s="132">
        <v>612.29000000000019</v>
      </c>
      <c r="CC46" s="132">
        <v>469.29</v>
      </c>
      <c r="CD46" s="132">
        <v>744.51999999999987</v>
      </c>
      <c r="CE46" s="132">
        <v>649.50000000000011</v>
      </c>
      <c r="CF46" s="132">
        <v>901.87019999999995</v>
      </c>
      <c r="CG46" s="132">
        <v>370</v>
      </c>
      <c r="CH46" s="132">
        <v>17.157039999999999</v>
      </c>
      <c r="CI46" s="132">
        <v>6450.19</v>
      </c>
      <c r="CJ46" s="132">
        <v>13.982071845945624</v>
      </c>
    </row>
    <row r="47" spans="1:88">
      <c r="A47" s="210"/>
      <c r="B47" s="215" t="s">
        <v>74</v>
      </c>
      <c r="C47" s="216">
        <v>2478.5989778399985</v>
      </c>
      <c r="D47" s="55">
        <v>2431.5367539211243</v>
      </c>
      <c r="E47" s="55">
        <v>2498.1879933001828</v>
      </c>
      <c r="F47" s="55">
        <v>3358.9623810257604</v>
      </c>
      <c r="G47" s="55">
        <v>3304.816593462011</v>
      </c>
      <c r="H47" s="216">
        <v>1960</v>
      </c>
      <c r="I47" s="216">
        <v>195.87474</v>
      </c>
      <c r="J47" s="225">
        <v>378945.89</v>
      </c>
      <c r="K47"/>
      <c r="L47" s="101">
        <f t="shared" si="0"/>
        <v>0.87210778126186073</v>
      </c>
      <c r="N47" s="244"/>
      <c r="O47" s="250" t="s">
        <v>74</v>
      </c>
      <c r="P47" s="251">
        <v>2515.7184014837826</v>
      </c>
      <c r="Q47" s="154">
        <v>2478.598977839998</v>
      </c>
      <c r="R47" s="154">
        <v>2431.5367539211247</v>
      </c>
      <c r="S47" s="154">
        <v>2498.1879933001833</v>
      </c>
      <c r="T47" s="154">
        <v>3358.7942090257602</v>
      </c>
      <c r="U47" s="251">
        <v>2080</v>
      </c>
      <c r="V47" s="251">
        <v>190.88631000000001</v>
      </c>
      <c r="W47" s="252">
        <v>364278.14</v>
      </c>
      <c r="X47" s="131"/>
      <c r="Y47" s="151">
        <v>0.92204111095597441</v>
      </c>
      <c r="Z47" s="151"/>
      <c r="AA47" s="152" t="s">
        <v>75</v>
      </c>
      <c r="AB47" s="153">
        <v>878.63926999999967</v>
      </c>
      <c r="AC47" s="154">
        <v>1086.2892899999997</v>
      </c>
      <c r="AD47" s="154">
        <v>1035.03242</v>
      </c>
      <c r="AE47" s="154">
        <v>1085.3298800000002</v>
      </c>
      <c r="AF47" s="154">
        <v>1148.3613799999998</v>
      </c>
      <c r="AG47" s="153">
        <v>700</v>
      </c>
      <c r="AH47" s="153">
        <v>11.91751</v>
      </c>
      <c r="AI47" s="155">
        <v>8164.69</v>
      </c>
      <c r="AJ47" s="131"/>
      <c r="AK47" s="151">
        <v>14.064972215724051</v>
      </c>
      <c r="AL47" s="204"/>
      <c r="AM47" s="142"/>
      <c r="AN47" s="152" t="s">
        <v>75</v>
      </c>
      <c r="AO47" s="153">
        <v>1262.8339899999999</v>
      </c>
      <c r="AP47" s="154">
        <v>878.63922999999977</v>
      </c>
      <c r="AQ47" s="154">
        <v>1086.2892899999997</v>
      </c>
      <c r="AR47" s="154">
        <v>1035.0324199999998</v>
      </c>
      <c r="AS47" s="154">
        <v>1081.72083</v>
      </c>
      <c r="AT47" s="153">
        <v>700</v>
      </c>
      <c r="AU47" s="153">
        <v>11.609669999999999</v>
      </c>
      <c r="AV47" s="155">
        <v>7912.89</v>
      </c>
      <c r="AW47"/>
      <c r="AX47" s="142"/>
      <c r="AY47" s="152" t="s">
        <v>74</v>
      </c>
      <c r="AZ47" s="153">
        <v>2057.7987699999994</v>
      </c>
      <c r="BA47" s="154">
        <v>1764.6474899999998</v>
      </c>
      <c r="BB47" s="154">
        <v>1911.6591999999998</v>
      </c>
      <c r="BC47" s="154">
        <v>2515.1004400000011</v>
      </c>
      <c r="BD47" s="154">
        <v>2476.1797600000004</v>
      </c>
      <c r="BE47" s="153">
        <v>2970</v>
      </c>
      <c r="BF47" s="153">
        <v>177.47599</v>
      </c>
      <c r="BG47" s="155">
        <v>549342.26</v>
      </c>
      <c r="BH47" s="131"/>
      <c r="BI47" s="151">
        <v>0.45075355389552596</v>
      </c>
      <c r="BK47" s="142"/>
      <c r="BL47" s="152" t="s">
        <v>74</v>
      </c>
      <c r="BM47" s="153">
        <v>1657.0719999999999</v>
      </c>
      <c r="BN47" s="154">
        <v>2061.9587699999997</v>
      </c>
      <c r="BO47" s="154">
        <v>1768.5474899999999</v>
      </c>
      <c r="BP47" s="154">
        <v>1915.8192000000004</v>
      </c>
      <c r="BQ47" s="154">
        <v>2529.4796500000007</v>
      </c>
      <c r="BR47" s="153">
        <v>2710</v>
      </c>
      <c r="BS47" s="153">
        <v>173.61535000000001</v>
      </c>
      <c r="BT47" s="155">
        <v>499041.44</v>
      </c>
      <c r="BU47" s="131"/>
      <c r="BV47" s="151">
        <v>0.50686765612090268</v>
      </c>
      <c r="BZ47" s="128"/>
      <c r="CA47" s="128" t="s">
        <v>74</v>
      </c>
      <c r="CB47" s="132">
        <v>1290.1599999999996</v>
      </c>
      <c r="CC47" s="132">
        <v>1657.07</v>
      </c>
      <c r="CD47" s="132">
        <v>2061.9599999999996</v>
      </c>
      <c r="CE47" s="132">
        <v>1768.55</v>
      </c>
      <c r="CF47" s="132">
        <v>1915.8192000000004</v>
      </c>
      <c r="CG47" s="132">
        <v>1430</v>
      </c>
      <c r="CH47" s="132">
        <v>168.83376999999999</v>
      </c>
      <c r="CI47" s="132">
        <v>239105.9</v>
      </c>
      <c r="CJ47" s="132">
        <v>0.80124296389173177</v>
      </c>
    </row>
    <row r="48" spans="1:88">
      <c r="A48" s="210"/>
      <c r="B48" s="215" t="s">
        <v>75</v>
      </c>
      <c r="C48" s="216">
        <v>1035.0324365902977</v>
      </c>
      <c r="D48" s="55">
        <v>1088.3213065037796</v>
      </c>
      <c r="E48" s="55">
        <v>1150.4733347763831</v>
      </c>
      <c r="F48" s="55">
        <v>1231.196091755909</v>
      </c>
      <c r="G48" s="55">
        <v>1119.1979990681975</v>
      </c>
      <c r="H48" s="216">
        <v>780</v>
      </c>
      <c r="I48" s="216">
        <v>12.30194</v>
      </c>
      <c r="J48" s="225">
        <v>9308.1200000000008</v>
      </c>
      <c r="K48"/>
      <c r="L48" s="101">
        <f t="shared" si="0"/>
        <v>12.023888809643596</v>
      </c>
      <c r="N48" s="244"/>
      <c r="O48" s="250" t="s">
        <v>75</v>
      </c>
      <c r="P48" s="251">
        <v>1086.2892617833452</v>
      </c>
      <c r="Q48" s="154">
        <v>1035.0324365902977</v>
      </c>
      <c r="R48" s="154">
        <v>1085.3298965037798</v>
      </c>
      <c r="S48" s="154">
        <v>1147.444374776383</v>
      </c>
      <c r="T48" s="154">
        <v>1225.3950397559095</v>
      </c>
      <c r="U48" s="251">
        <v>720</v>
      </c>
      <c r="V48" s="251">
        <v>12.208410000000001</v>
      </c>
      <c r="W48" s="252">
        <v>8935.86</v>
      </c>
      <c r="X48" s="131"/>
      <c r="Y48" s="151">
        <v>13.713230061302543</v>
      </c>
      <c r="Z48" s="151"/>
      <c r="AA48" s="152" t="s">
        <v>402</v>
      </c>
      <c r="AB48" s="153">
        <v>168.23106999999999</v>
      </c>
      <c r="AC48" s="154">
        <v>138.82408000000001</v>
      </c>
      <c r="AD48" s="154">
        <v>131.3493</v>
      </c>
      <c r="AE48" s="154">
        <v>81.91583</v>
      </c>
      <c r="AF48" s="154">
        <v>106.49412000000001</v>
      </c>
      <c r="AG48" s="153"/>
      <c r="AH48" s="153">
        <v>7.8300000000000002E-3</v>
      </c>
      <c r="AI48" s="155"/>
      <c r="AJ48" s="131"/>
      <c r="AK48" s="151" t="e">
        <v>#DIV/0!</v>
      </c>
      <c r="AL48" s="204"/>
      <c r="AM48" s="142"/>
      <c r="AN48" s="152" t="s">
        <v>402</v>
      </c>
      <c r="AO48" s="153">
        <v>83.94</v>
      </c>
      <c r="AP48" s="154">
        <v>168.23106999999999</v>
      </c>
      <c r="AQ48" s="154">
        <v>138.82408000000001</v>
      </c>
      <c r="AR48" s="154">
        <v>131.3493</v>
      </c>
      <c r="AS48" s="154">
        <v>81.91583</v>
      </c>
      <c r="AT48" s="153"/>
      <c r="AU48" s="153">
        <v>7.7999999999999996E-3</v>
      </c>
      <c r="AV48" s="155"/>
      <c r="AW48"/>
      <c r="AX48" s="142"/>
      <c r="AY48" s="152" t="s">
        <v>75</v>
      </c>
      <c r="AZ48" s="153">
        <v>1031.3911499999999</v>
      </c>
      <c r="BA48" s="154">
        <v>1262.53017</v>
      </c>
      <c r="BB48" s="154">
        <v>878.81687999999974</v>
      </c>
      <c r="BC48" s="154">
        <v>1086.1431599999999</v>
      </c>
      <c r="BD48" s="154">
        <v>1033.9620500000003</v>
      </c>
      <c r="BE48" s="153">
        <v>700</v>
      </c>
      <c r="BF48" s="153">
        <v>11.34154</v>
      </c>
      <c r="BG48" s="155">
        <v>7751.1</v>
      </c>
      <c r="BH48" s="131"/>
      <c r="BI48" s="151">
        <v>13.339552450619916</v>
      </c>
      <c r="BK48" s="142"/>
      <c r="BL48" s="152" t="s">
        <v>75</v>
      </c>
      <c r="BM48" s="153">
        <v>933.58500000000004</v>
      </c>
      <c r="BN48" s="154">
        <v>1032.20165</v>
      </c>
      <c r="BO48" s="154">
        <v>1263.99955</v>
      </c>
      <c r="BP48" s="154">
        <v>878.98688000000004</v>
      </c>
      <c r="BQ48" s="154">
        <v>1081.1071699999998</v>
      </c>
      <c r="BR48" s="153">
        <v>620</v>
      </c>
      <c r="BS48" s="153">
        <v>11.77652</v>
      </c>
      <c r="BT48" s="155">
        <v>7337.3</v>
      </c>
      <c r="BU48" s="131"/>
      <c r="BV48" s="151">
        <v>14.734400528804869</v>
      </c>
      <c r="BZ48" s="128"/>
      <c r="CA48" s="128" t="s">
        <v>75</v>
      </c>
      <c r="CB48" s="132">
        <v>933.50999999999976</v>
      </c>
      <c r="CC48" s="132">
        <v>933.59000000000015</v>
      </c>
      <c r="CD48" s="132">
        <v>1032.1999999999998</v>
      </c>
      <c r="CE48" s="132">
        <v>1264</v>
      </c>
      <c r="CF48" s="132">
        <v>878.98688000000004</v>
      </c>
      <c r="CG48" s="132"/>
      <c r="CH48" s="132">
        <v>11.457800000000001</v>
      </c>
      <c r="CI48" s="132"/>
      <c r="CJ48" s="132" t="e">
        <v>#DIV/0!</v>
      </c>
    </row>
    <row r="49" spans="1:88">
      <c r="A49" s="210"/>
      <c r="B49" s="215" t="s">
        <v>402</v>
      </c>
      <c r="C49" s="216">
        <v>131.34929788514168</v>
      </c>
      <c r="D49" s="55">
        <v>81.915821443915235</v>
      </c>
      <c r="E49" s="55">
        <v>106.49412171175074</v>
      </c>
      <c r="F49" s="55">
        <v>65.628389252656291</v>
      </c>
      <c r="G49" s="55">
        <v>67.00062872397001</v>
      </c>
      <c r="H49" s="216"/>
      <c r="I49" s="216">
        <v>7.8399999999999997E-3</v>
      </c>
      <c r="J49" s="225"/>
      <c r="K49"/>
      <c r="L49" s="101" t="e">
        <f t="shared" si="0"/>
        <v>#DIV/0!</v>
      </c>
      <c r="N49" s="244"/>
      <c r="O49" s="250" t="s">
        <v>402</v>
      </c>
      <c r="P49" s="251">
        <v>138.82407377129513</v>
      </c>
      <c r="Q49" s="154">
        <v>131.34929788514171</v>
      </c>
      <c r="R49" s="154">
        <v>81.915821443915235</v>
      </c>
      <c r="S49" s="154">
        <v>106.49412171175075</v>
      </c>
      <c r="T49" s="154">
        <v>65.628389252656305</v>
      </c>
      <c r="U49" s="251"/>
      <c r="V49" s="251">
        <v>7.8399999999999997E-3</v>
      </c>
      <c r="W49" s="252"/>
      <c r="X49" s="131"/>
      <c r="Y49" s="151" t="e">
        <v>#DIV/0!</v>
      </c>
      <c r="Z49" s="151"/>
      <c r="AA49" s="152" t="s">
        <v>403</v>
      </c>
      <c r="AB49" s="153">
        <v>50.70044</v>
      </c>
      <c r="AC49" s="154">
        <v>53.749419999999994</v>
      </c>
      <c r="AD49" s="154">
        <v>41.377069999999996</v>
      </c>
      <c r="AE49" s="154">
        <v>48.949910000000003</v>
      </c>
      <c r="AF49" s="154">
        <v>47.029920000000004</v>
      </c>
      <c r="AG49" s="153">
        <v>1730</v>
      </c>
      <c r="AH49" s="153">
        <v>0.19991</v>
      </c>
      <c r="AI49" s="155">
        <v>352.05</v>
      </c>
      <c r="AJ49" s="131"/>
      <c r="AK49" s="151">
        <v>13.358875159778441</v>
      </c>
      <c r="AL49" s="204"/>
      <c r="AM49" s="142"/>
      <c r="AN49" s="152" t="s">
        <v>403</v>
      </c>
      <c r="AO49" s="153">
        <v>73.432249999999996</v>
      </c>
      <c r="AP49" s="154">
        <v>50.660719999999998</v>
      </c>
      <c r="AQ49" s="154">
        <v>53.749419999999994</v>
      </c>
      <c r="AR49" s="154">
        <v>41.377069999999996</v>
      </c>
      <c r="AS49" s="154">
        <v>48.94991000000001</v>
      </c>
      <c r="AT49" s="153"/>
      <c r="AU49" s="153">
        <v>0.19034000000000001</v>
      </c>
      <c r="AV49" s="155"/>
      <c r="AW49"/>
      <c r="AX49" s="142"/>
      <c r="AY49" s="152" t="s">
        <v>402</v>
      </c>
      <c r="AZ49" s="153">
        <v>53.67</v>
      </c>
      <c r="BA49" s="154">
        <v>83.94</v>
      </c>
      <c r="BB49" s="154">
        <v>168.23106999999999</v>
      </c>
      <c r="BC49" s="154">
        <v>138.82408000000001</v>
      </c>
      <c r="BD49" s="154">
        <v>131.3493</v>
      </c>
      <c r="BE49" s="153"/>
      <c r="BF49" s="153">
        <v>7.7999999999999996E-3</v>
      </c>
      <c r="BG49" s="155"/>
      <c r="BH49" s="131"/>
      <c r="BI49" s="151" t="e">
        <v>#DIV/0!</v>
      </c>
      <c r="BK49" s="142"/>
      <c r="BL49" s="152" t="s">
        <v>402</v>
      </c>
      <c r="BM49" s="153">
        <v>34.770000000000003</v>
      </c>
      <c r="BN49" s="154">
        <v>53.67</v>
      </c>
      <c r="BO49" s="154">
        <v>83.94</v>
      </c>
      <c r="BP49" s="154">
        <v>168.23106999999999</v>
      </c>
      <c r="BQ49" s="154">
        <v>138.82408000000001</v>
      </c>
      <c r="BR49" s="153"/>
      <c r="BS49" s="153">
        <v>7.7799999999999996E-3</v>
      </c>
      <c r="BT49" s="155"/>
      <c r="BU49" s="131"/>
      <c r="BV49" s="151" t="e">
        <v>#DIV/0!</v>
      </c>
      <c r="BZ49" s="128"/>
      <c r="CA49" s="128" t="s">
        <v>76</v>
      </c>
      <c r="CB49" s="132">
        <v>47.330000000000005</v>
      </c>
      <c r="CC49" s="132">
        <v>30.51</v>
      </c>
      <c r="CD49" s="132">
        <v>49.300000000000011</v>
      </c>
      <c r="CE49" s="132">
        <v>72.390000000000015</v>
      </c>
      <c r="CF49" s="132">
        <v>48.792539999999995</v>
      </c>
      <c r="CG49" s="132">
        <v>1320</v>
      </c>
      <c r="CH49" s="132">
        <v>0.18809000000000001</v>
      </c>
      <c r="CI49" s="132">
        <v>263.83</v>
      </c>
      <c r="CJ49" s="132">
        <v>18.493931698442179</v>
      </c>
    </row>
    <row r="50" spans="1:88">
      <c r="A50" s="210"/>
      <c r="B50" s="215" t="s">
        <v>403</v>
      </c>
      <c r="C50" s="216">
        <v>41.377082505769557</v>
      </c>
      <c r="D50" s="55">
        <v>48.949905806527767</v>
      </c>
      <c r="E50" s="55">
        <v>47.035991137594259</v>
      </c>
      <c r="F50" s="55">
        <v>40.226552196867281</v>
      </c>
      <c r="G50" s="55">
        <v>46.247733110752016</v>
      </c>
      <c r="H50" s="216">
        <v>1890</v>
      </c>
      <c r="I50" s="216">
        <v>0.21103</v>
      </c>
      <c r="J50" s="225">
        <v>424.77</v>
      </c>
      <c r="K50"/>
      <c r="L50" s="101">
        <f t="shared" si="0"/>
        <v>10.88771172887728</v>
      </c>
      <c r="N50" s="244"/>
      <c r="O50" s="250" t="s">
        <v>403</v>
      </c>
      <c r="P50" s="251">
        <v>53.749442941417946</v>
      </c>
      <c r="Q50" s="154">
        <v>41.37708250576955</v>
      </c>
      <c r="R50" s="154">
        <v>48.949905806527752</v>
      </c>
      <c r="S50" s="154">
        <v>47.035991137594259</v>
      </c>
      <c r="T50" s="154">
        <v>40.270042486867283</v>
      </c>
      <c r="U50" s="251">
        <v>1770</v>
      </c>
      <c r="V50" s="251">
        <v>0.20433000000000001</v>
      </c>
      <c r="W50" s="252">
        <v>393.1</v>
      </c>
      <c r="X50" s="131"/>
      <c r="Y50" s="151">
        <v>10.244223476689719</v>
      </c>
      <c r="Z50" s="151"/>
      <c r="AA50" s="152" t="s">
        <v>77</v>
      </c>
      <c r="AB50" s="153">
        <v>1075.7809999999999</v>
      </c>
      <c r="AC50" s="154">
        <v>994.48188000000027</v>
      </c>
      <c r="AD50" s="154">
        <v>1108.6788900000001</v>
      </c>
      <c r="AE50" s="154">
        <v>879.11856999999998</v>
      </c>
      <c r="AF50" s="154">
        <v>736.38597000000027</v>
      </c>
      <c r="AG50" s="153">
        <v>950</v>
      </c>
      <c r="AH50" s="153">
        <v>15.41161</v>
      </c>
      <c r="AI50" s="155">
        <v>14256.2</v>
      </c>
      <c r="AJ50" s="131"/>
      <c r="AK50" s="151">
        <v>5.1653734515509058</v>
      </c>
      <c r="AL50" s="204"/>
      <c r="AM50" s="142"/>
      <c r="AN50" s="152" t="s">
        <v>77</v>
      </c>
      <c r="AO50" s="153">
        <v>1054.6049199999998</v>
      </c>
      <c r="AP50" s="154">
        <v>1075.7811199999999</v>
      </c>
      <c r="AQ50" s="154">
        <v>994.48188000000027</v>
      </c>
      <c r="AR50" s="154">
        <v>1108.7517700000003</v>
      </c>
      <c r="AS50" s="154">
        <v>879.2028600000001</v>
      </c>
      <c r="AT50" s="153">
        <v>1000</v>
      </c>
      <c r="AU50" s="153">
        <v>15.12927</v>
      </c>
      <c r="AV50" s="155">
        <v>13553.21</v>
      </c>
      <c r="AW50"/>
      <c r="AX50" s="142"/>
      <c r="AY50" s="152" t="s">
        <v>403</v>
      </c>
      <c r="AZ50" s="153">
        <v>49.300000000000018</v>
      </c>
      <c r="BA50" s="154">
        <v>72.39</v>
      </c>
      <c r="BB50" s="154">
        <v>48.792539999999995</v>
      </c>
      <c r="BC50" s="154">
        <v>51.780079999999998</v>
      </c>
      <c r="BD50" s="154">
        <v>38.577370000000009</v>
      </c>
      <c r="BE50" s="153">
        <v>1670</v>
      </c>
      <c r="BF50" s="153">
        <v>0.18634000000000001</v>
      </c>
      <c r="BG50" s="155">
        <v>331.58</v>
      </c>
      <c r="BH50" s="131"/>
      <c r="BI50" s="151">
        <v>11.634407986006396</v>
      </c>
      <c r="BK50" s="142"/>
      <c r="BL50" s="152" t="s">
        <v>403</v>
      </c>
      <c r="BM50" s="153">
        <v>30.51</v>
      </c>
      <c r="BN50" s="154">
        <v>49.300000000000018</v>
      </c>
      <c r="BO50" s="154">
        <v>72.39</v>
      </c>
      <c r="BP50" s="154">
        <v>48.792539999999995</v>
      </c>
      <c r="BQ50" s="154">
        <v>51.75376</v>
      </c>
      <c r="BR50" s="153">
        <v>1470</v>
      </c>
      <c r="BS50" s="153">
        <v>0.19298999999999999</v>
      </c>
      <c r="BT50" s="155">
        <v>308.18</v>
      </c>
      <c r="BU50" s="131"/>
      <c r="BV50" s="151">
        <v>16.793354533065092</v>
      </c>
      <c r="BZ50" s="128"/>
      <c r="CA50" s="128" t="s">
        <v>77</v>
      </c>
      <c r="CB50" s="132">
        <v>1068.5100000000002</v>
      </c>
      <c r="CC50" s="132">
        <v>1016.2299999999999</v>
      </c>
      <c r="CD50" s="132">
        <v>927.68000000000018</v>
      </c>
      <c r="CE50" s="132">
        <v>1060.0800000000002</v>
      </c>
      <c r="CF50" s="132">
        <v>1080.1769300000003</v>
      </c>
      <c r="CG50" s="132">
        <v>1040</v>
      </c>
      <c r="CH50" s="132">
        <v>13.72602</v>
      </c>
      <c r="CI50" s="132">
        <v>13969.19</v>
      </c>
      <c r="CJ50" s="132">
        <v>7.7325666699357685</v>
      </c>
    </row>
    <row r="51" spans="1:88">
      <c r="A51" s="210"/>
      <c r="B51" s="215" t="s">
        <v>77</v>
      </c>
      <c r="C51" s="216">
        <v>1108.6789054345913</v>
      </c>
      <c r="D51" s="55">
        <v>869.39947423411684</v>
      </c>
      <c r="E51" s="55">
        <v>731.21705519374518</v>
      </c>
      <c r="F51" s="55">
        <v>907.15542273428696</v>
      </c>
      <c r="G51" s="55">
        <v>994.09007087986447</v>
      </c>
      <c r="H51" s="216">
        <v>1410</v>
      </c>
      <c r="I51" s="216">
        <v>15.85436</v>
      </c>
      <c r="J51" s="225">
        <v>23435.33</v>
      </c>
      <c r="K51"/>
      <c r="L51" s="101">
        <f t="shared" si="0"/>
        <v>4.2418437072567974</v>
      </c>
      <c r="N51" s="244"/>
      <c r="O51" s="250" t="s">
        <v>77</v>
      </c>
      <c r="P51" s="251">
        <v>994.48189877023071</v>
      </c>
      <c r="Q51" s="154">
        <v>1108.6789054345913</v>
      </c>
      <c r="R51" s="154">
        <v>879.11860423411622</v>
      </c>
      <c r="S51" s="154">
        <v>736.55164519374557</v>
      </c>
      <c r="T51" s="154">
        <v>909.79636973428705</v>
      </c>
      <c r="U51" s="251">
        <v>950</v>
      </c>
      <c r="V51" s="251">
        <v>15.850569999999999</v>
      </c>
      <c r="W51" s="252">
        <v>15805.13</v>
      </c>
      <c r="X51" s="131"/>
      <c r="Y51" s="151">
        <v>5.7563358841989087</v>
      </c>
      <c r="Z51" s="151"/>
      <c r="AA51" s="152" t="s">
        <v>78</v>
      </c>
      <c r="AB51" s="153">
        <v>34.746590000000005</v>
      </c>
      <c r="AC51" s="154">
        <v>27.418560000000006</v>
      </c>
      <c r="AD51" s="154">
        <v>12.002870000000001</v>
      </c>
      <c r="AE51" s="154">
        <v>6.7821699999999998</v>
      </c>
      <c r="AF51" s="154">
        <v>5.7143000000000024</v>
      </c>
      <c r="AG51" s="153">
        <v>15410</v>
      </c>
      <c r="AH51" s="153">
        <v>9.468E-2</v>
      </c>
      <c r="AI51" s="155">
        <v>1427.24</v>
      </c>
      <c r="AJ51" s="131"/>
      <c r="AK51" s="151">
        <v>0.40037414870659471</v>
      </c>
      <c r="AL51" s="204"/>
      <c r="AM51" s="142"/>
      <c r="AN51" s="152" t="s">
        <v>78</v>
      </c>
      <c r="AO51" s="153">
        <v>22.720369999999996</v>
      </c>
      <c r="AP51" s="154">
        <v>34.746590000000005</v>
      </c>
      <c r="AQ51" s="154">
        <v>27.418560000000006</v>
      </c>
      <c r="AR51" s="154">
        <v>12.002870000000001</v>
      </c>
      <c r="AS51" s="154">
        <v>6.7821699999999998</v>
      </c>
      <c r="AT51" s="153">
        <v>14760</v>
      </c>
      <c r="AU51" s="153">
        <v>9.2899999999999996E-2</v>
      </c>
      <c r="AV51" s="155">
        <v>1357.93</v>
      </c>
      <c r="AW51"/>
      <c r="AX51" s="142"/>
      <c r="AY51" s="152" t="s">
        <v>77</v>
      </c>
      <c r="AZ51" s="153">
        <v>936.93114000000014</v>
      </c>
      <c r="BA51" s="154">
        <v>1055.0731099999996</v>
      </c>
      <c r="BB51" s="154">
        <v>1073.48693</v>
      </c>
      <c r="BC51" s="154">
        <v>992.33294999999964</v>
      </c>
      <c r="BD51" s="154">
        <v>1106.87544</v>
      </c>
      <c r="BE51" s="153">
        <v>1040</v>
      </c>
      <c r="BF51" s="153">
        <v>14.672560000000001</v>
      </c>
      <c r="BG51" s="155">
        <v>15459.08</v>
      </c>
      <c r="BH51" s="131"/>
      <c r="BI51" s="151">
        <v>7.1600343616825839</v>
      </c>
      <c r="BK51" s="142"/>
      <c r="BL51" s="152" t="s">
        <v>77</v>
      </c>
      <c r="BM51" s="153">
        <v>1016.2288</v>
      </c>
      <c r="BN51" s="154">
        <v>927.67798000000005</v>
      </c>
      <c r="BO51" s="154">
        <v>1060.0779699999998</v>
      </c>
      <c r="BP51" s="154">
        <v>1080.1769300000003</v>
      </c>
      <c r="BQ51" s="154">
        <v>982.8205499999998</v>
      </c>
      <c r="BR51" s="153">
        <v>1070</v>
      </c>
      <c r="BS51" s="153">
        <v>14.133279999999999</v>
      </c>
      <c r="BT51" s="155">
        <v>14974.46</v>
      </c>
      <c r="BU51" s="131"/>
      <c r="BV51" s="151">
        <v>6.5633121327914328</v>
      </c>
      <c r="BZ51" s="128"/>
      <c r="CA51" s="128" t="s">
        <v>78</v>
      </c>
      <c r="CB51" s="132">
        <v>12.519999999999998</v>
      </c>
      <c r="CC51" s="132">
        <v>22.76</v>
      </c>
      <c r="CD51" s="132">
        <v>56.04</v>
      </c>
      <c r="CE51" s="132">
        <v>22.100000000000005</v>
      </c>
      <c r="CF51" s="132">
        <v>35.326510000000006</v>
      </c>
      <c r="CG51" s="132">
        <v>11640</v>
      </c>
      <c r="CH51" s="132">
        <v>8.7779999999999997E-2</v>
      </c>
      <c r="CI51" s="132">
        <v>984.53</v>
      </c>
      <c r="CJ51" s="132">
        <v>3.5881598326104851</v>
      </c>
    </row>
    <row r="52" spans="1:88">
      <c r="A52" s="210"/>
      <c r="B52" s="215" t="s">
        <v>78</v>
      </c>
      <c r="C52" s="216">
        <v>12.002857574765871</v>
      </c>
      <c r="D52" s="55">
        <v>6.7821563024841236</v>
      </c>
      <c r="E52" s="55">
        <v>5.7642879604997397</v>
      </c>
      <c r="F52" s="55">
        <v>16.201306320702855</v>
      </c>
      <c r="G52" s="55"/>
      <c r="H52" s="216"/>
      <c r="I52" s="216"/>
      <c r="J52" s="225"/>
      <c r="K52"/>
      <c r="L52" s="101" t="e">
        <f t="shared" si="0"/>
        <v>#DIV/0!</v>
      </c>
      <c r="N52" s="244"/>
      <c r="O52" s="250" t="s">
        <v>78</v>
      </c>
      <c r="P52" s="251">
        <v>27.418545637897886</v>
      </c>
      <c r="Q52" s="154">
        <v>12.002857574765871</v>
      </c>
      <c r="R52" s="154">
        <v>6.7821563024841236</v>
      </c>
      <c r="S52" s="154">
        <v>5.7642879604997379</v>
      </c>
      <c r="T52" s="154">
        <v>18.900422320702852</v>
      </c>
      <c r="U52" s="251">
        <v>14180</v>
      </c>
      <c r="V52" s="251">
        <v>9.5839999999999995E-2</v>
      </c>
      <c r="W52" s="252">
        <v>1377.99</v>
      </c>
      <c r="X52" s="131"/>
      <c r="Y52" s="151">
        <v>1.3715935762017759</v>
      </c>
      <c r="Z52" s="151"/>
      <c r="AA52" s="152" t="s">
        <v>79</v>
      </c>
      <c r="AB52" s="153">
        <v>439.74950000000001</v>
      </c>
      <c r="AC52" s="154">
        <v>449.07261999999997</v>
      </c>
      <c r="AD52" s="154">
        <v>914.03084999999987</v>
      </c>
      <c r="AE52" s="154">
        <v>946.33288999999991</v>
      </c>
      <c r="AF52" s="154">
        <v>693.15275999999994</v>
      </c>
      <c r="AG52" s="153">
        <v>490</v>
      </c>
      <c r="AH52" s="153">
        <v>7.3961899999999998</v>
      </c>
      <c r="AI52" s="155">
        <v>3283.92</v>
      </c>
      <c r="AJ52" s="131"/>
      <c r="AK52" s="151">
        <v>21.107480084776729</v>
      </c>
      <c r="AL52" s="204"/>
      <c r="AM52" s="142"/>
      <c r="AN52" s="152" t="s">
        <v>79</v>
      </c>
      <c r="AO52" s="153">
        <v>423.89101999999997</v>
      </c>
      <c r="AP52" s="154">
        <v>439.74948999999992</v>
      </c>
      <c r="AQ52" s="154">
        <v>449.07261999999997</v>
      </c>
      <c r="AR52" s="154">
        <v>914.13898999999992</v>
      </c>
      <c r="AS52" s="154">
        <v>946.39354999999978</v>
      </c>
      <c r="AT52" s="153">
        <v>630</v>
      </c>
      <c r="AU52" s="153">
        <v>6.4531799999999997</v>
      </c>
      <c r="AV52" s="155">
        <v>4389.82</v>
      </c>
      <c r="AW52"/>
      <c r="AX52" s="142"/>
      <c r="AY52" s="152" t="s">
        <v>78</v>
      </c>
      <c r="AZ52" s="153">
        <v>56.035079999999994</v>
      </c>
      <c r="BA52" s="154">
        <v>22.093489999999996</v>
      </c>
      <c r="BB52" s="154">
        <v>35.576510000000006</v>
      </c>
      <c r="BC52" s="154">
        <v>25.446990000000003</v>
      </c>
      <c r="BD52" s="154">
        <v>9.6969899999999996</v>
      </c>
      <c r="BE52" s="153">
        <v>13990</v>
      </c>
      <c r="BF52" s="153">
        <v>9.153E-2</v>
      </c>
      <c r="BG52" s="155">
        <v>1319.16</v>
      </c>
      <c r="BH52" s="131"/>
      <c r="BI52" s="151">
        <v>0.73508823796961698</v>
      </c>
      <c r="BK52" s="142"/>
      <c r="BL52" s="152" t="s">
        <v>78</v>
      </c>
      <c r="BM52" s="153">
        <v>22.76</v>
      </c>
      <c r="BN52" s="154">
        <v>56.043319999999994</v>
      </c>
      <c r="BO52" s="154">
        <v>22.096170000000001</v>
      </c>
      <c r="BP52" s="154">
        <v>35.576510000000013</v>
      </c>
      <c r="BQ52" s="154">
        <v>25.396330000000003</v>
      </c>
      <c r="BR52" s="153">
        <v>12530</v>
      </c>
      <c r="BS52" s="153">
        <v>8.9169999999999999E-2</v>
      </c>
      <c r="BT52" s="155">
        <v>1220.08</v>
      </c>
      <c r="BU52" s="131"/>
      <c r="BV52" s="151">
        <v>2.0815298996787099</v>
      </c>
      <c r="BZ52" s="128"/>
      <c r="CA52" s="128" t="s">
        <v>79</v>
      </c>
      <c r="CB52" s="132">
        <v>378.20999999999992</v>
      </c>
      <c r="CC52" s="132">
        <v>448.26000000000005</v>
      </c>
      <c r="CD52" s="132">
        <v>466.85</v>
      </c>
      <c r="CE52" s="132">
        <v>425.2999999999999</v>
      </c>
      <c r="CF52" s="132">
        <v>442.81853000000018</v>
      </c>
      <c r="CG52" s="132">
        <v>580</v>
      </c>
      <c r="CH52" s="132">
        <v>5.97872</v>
      </c>
      <c r="CI52" s="132">
        <v>3796.03</v>
      </c>
      <c r="CJ52" s="132">
        <v>11.665306385882097</v>
      </c>
    </row>
    <row r="53" spans="1:88">
      <c r="A53" s="210"/>
      <c r="B53" s="215" t="s">
        <v>79</v>
      </c>
      <c r="C53" s="216">
        <v>914.03084850863979</v>
      </c>
      <c r="D53" s="55">
        <v>946.82231532412334</v>
      </c>
      <c r="E53" s="55">
        <v>693.25658064622894</v>
      </c>
      <c r="F53" s="55">
        <v>541.16889008819555</v>
      </c>
      <c r="G53" s="55">
        <v>507.63349182185351</v>
      </c>
      <c r="H53" s="216">
        <v>500</v>
      </c>
      <c r="I53" s="216">
        <v>7.65015</v>
      </c>
      <c r="J53" s="225">
        <v>3798.49</v>
      </c>
      <c r="K53"/>
      <c r="L53" s="101">
        <f t="shared" si="0"/>
        <v>13.364086566552855</v>
      </c>
      <c r="N53" s="244"/>
      <c r="O53" s="250" t="s">
        <v>79</v>
      </c>
      <c r="P53" s="251">
        <v>449.07263830787463</v>
      </c>
      <c r="Q53" s="154">
        <v>914.03084850864013</v>
      </c>
      <c r="R53" s="154">
        <v>946.33288532412359</v>
      </c>
      <c r="S53" s="154">
        <v>693.22424064622885</v>
      </c>
      <c r="T53" s="154">
        <v>537.59965368819564</v>
      </c>
      <c r="U53" s="251">
        <v>510</v>
      </c>
      <c r="V53" s="251">
        <v>7.5572100000000004</v>
      </c>
      <c r="W53" s="252">
        <v>3663.27</v>
      </c>
      <c r="X53" s="131"/>
      <c r="Y53" s="151">
        <v>14.675403497099468</v>
      </c>
      <c r="Z53" s="151"/>
      <c r="AA53" s="152" t="s">
        <v>80</v>
      </c>
      <c r="AB53" s="153">
        <v>990.45924999999988</v>
      </c>
      <c r="AC53" s="154">
        <v>1054.5840300000002</v>
      </c>
      <c r="AD53" s="154">
        <v>1109.1958000000002</v>
      </c>
      <c r="AE53" s="154">
        <v>1253.3719600000002</v>
      </c>
      <c r="AF53" s="154">
        <v>1169.4034099999999</v>
      </c>
      <c r="AG53" s="153"/>
      <c r="AH53" s="153">
        <v>14.318</v>
      </c>
      <c r="AI53" s="155">
        <v>5727</v>
      </c>
      <c r="AJ53" s="131"/>
      <c r="AK53" s="151">
        <v>20.419127117164308</v>
      </c>
      <c r="AL53" s="204"/>
      <c r="AM53" s="142"/>
      <c r="AN53" s="152" t="s">
        <v>80</v>
      </c>
      <c r="AO53" s="153">
        <v>1098.9811799999995</v>
      </c>
      <c r="AP53" s="154">
        <v>990.45924999999988</v>
      </c>
      <c r="AQ53" s="154">
        <v>1054.5840300000002</v>
      </c>
      <c r="AR53" s="154">
        <v>1109.58114</v>
      </c>
      <c r="AS53" s="154">
        <v>1253.5544499999994</v>
      </c>
      <c r="AT53" s="153"/>
      <c r="AU53" s="153">
        <v>10.787100000000001</v>
      </c>
      <c r="AV53" s="155">
        <v>5486</v>
      </c>
      <c r="AW53"/>
      <c r="AX53" s="142"/>
      <c r="AY53" s="152" t="s">
        <v>79</v>
      </c>
      <c r="AZ53" s="153">
        <v>458.16407000000004</v>
      </c>
      <c r="BA53" s="154">
        <v>422.74041999999997</v>
      </c>
      <c r="BB53" s="154">
        <v>439.79853000000003</v>
      </c>
      <c r="BC53" s="154">
        <v>447.00810999999999</v>
      </c>
      <c r="BD53" s="154">
        <v>910.56323999999984</v>
      </c>
      <c r="BE53" s="153">
        <v>710</v>
      </c>
      <c r="BF53" s="153">
        <v>6.3156299999999996</v>
      </c>
      <c r="BG53" s="155">
        <v>4365.66</v>
      </c>
      <c r="BH53" s="131"/>
      <c r="BI53" s="151">
        <v>20.857401629994087</v>
      </c>
      <c r="BK53" s="142"/>
      <c r="BL53" s="152" t="s">
        <v>79</v>
      </c>
      <c r="BM53" s="153">
        <v>448.26000000000005</v>
      </c>
      <c r="BN53" s="154">
        <v>466.84976000000006</v>
      </c>
      <c r="BO53" s="154">
        <v>425.29941000000008</v>
      </c>
      <c r="BP53" s="154">
        <v>442.81853000000018</v>
      </c>
      <c r="BQ53" s="154">
        <v>443.73002000000002</v>
      </c>
      <c r="BR53" s="153">
        <v>680</v>
      </c>
      <c r="BS53" s="153">
        <v>6.0920800000000002</v>
      </c>
      <c r="BT53" s="155">
        <v>4482.91</v>
      </c>
      <c r="BU53" s="131"/>
      <c r="BV53" s="151">
        <v>9.8982584972707475</v>
      </c>
      <c r="BZ53" s="128"/>
      <c r="CA53" s="128" t="s">
        <v>80</v>
      </c>
      <c r="CB53" s="132">
        <v>765.86999999999989</v>
      </c>
      <c r="CC53" s="132">
        <v>661.64</v>
      </c>
      <c r="CD53" s="132">
        <v>497.49999999999994</v>
      </c>
      <c r="CE53" s="132">
        <v>1095.6400000000001</v>
      </c>
      <c r="CF53" s="132">
        <v>998.61503000000005</v>
      </c>
      <c r="CG53" s="132"/>
      <c r="CH53" s="132">
        <v>10.195130000000001</v>
      </c>
      <c r="CI53" s="132"/>
      <c r="CJ53" s="132" t="e">
        <v>#DIV/0!</v>
      </c>
    </row>
    <row r="54" spans="1:88">
      <c r="A54" s="210"/>
      <c r="B54" s="215" t="s">
        <v>80</v>
      </c>
      <c r="C54" s="216">
        <v>1109.195805951131</v>
      </c>
      <c r="D54" s="55">
        <v>1260.561942684719</v>
      </c>
      <c r="E54" s="55">
        <v>1183.6355773094574</v>
      </c>
      <c r="F54" s="55">
        <v>1760.3739307890633</v>
      </c>
      <c r="G54" s="55">
        <v>1575.1383047554041</v>
      </c>
      <c r="H54" s="216"/>
      <c r="I54" s="216">
        <v>15.008150000000001</v>
      </c>
      <c r="J54" s="225">
        <v>4686.91</v>
      </c>
      <c r="K54"/>
      <c r="L54" s="101">
        <f t="shared" si="0"/>
        <v>33.607180525237396</v>
      </c>
      <c r="N54" s="244"/>
      <c r="O54" s="250" t="s">
        <v>80</v>
      </c>
      <c r="P54" s="251">
        <v>1054.5840277595109</v>
      </c>
      <c r="Q54" s="154">
        <v>1109.195805951131</v>
      </c>
      <c r="R54" s="154">
        <v>1260.561942684719</v>
      </c>
      <c r="S54" s="154">
        <v>1183.6355773094579</v>
      </c>
      <c r="T54" s="154">
        <v>1760.373930789063</v>
      </c>
      <c r="U54" s="251"/>
      <c r="V54" s="251">
        <v>14.742520000000001</v>
      </c>
      <c r="W54" s="252">
        <v>7336.56</v>
      </c>
      <c r="X54" s="131"/>
      <c r="Y54" s="151">
        <v>23.994541457972986</v>
      </c>
      <c r="Z54" s="151"/>
      <c r="AA54" s="152" t="s">
        <v>81</v>
      </c>
      <c r="AB54" s="153">
        <v>1065.8290000000004</v>
      </c>
      <c r="AC54" s="154">
        <v>1295.34232</v>
      </c>
      <c r="AD54" s="154">
        <v>1077.39725</v>
      </c>
      <c r="AE54" s="154">
        <v>1420.2737400000001</v>
      </c>
      <c r="AF54" s="154">
        <v>1181.3917200000001</v>
      </c>
      <c r="AG54" s="153">
        <v>5480</v>
      </c>
      <c r="AH54" s="153">
        <v>55.90887</v>
      </c>
      <c r="AI54" s="155">
        <v>286650.76</v>
      </c>
      <c r="AJ54" s="131"/>
      <c r="AK54" s="151">
        <v>0.41213625946779286</v>
      </c>
      <c r="AL54" s="204"/>
      <c r="AM54" s="142"/>
      <c r="AN54" s="152" t="s">
        <v>81</v>
      </c>
      <c r="AO54" s="153">
        <v>1396.9653999999998</v>
      </c>
      <c r="AP54" s="154">
        <v>1065.8290000000004</v>
      </c>
      <c r="AQ54" s="154">
        <v>1297.0117700000001</v>
      </c>
      <c r="AR54" s="154">
        <v>1077.2223499999998</v>
      </c>
      <c r="AS54" s="154">
        <v>1420.6357800000001</v>
      </c>
      <c r="AT54" s="153">
        <v>6050</v>
      </c>
      <c r="AU54" s="153">
        <v>54.956919999999997</v>
      </c>
      <c r="AV54" s="155">
        <v>304931.21999999997</v>
      </c>
      <c r="AW54"/>
      <c r="AX54" s="142"/>
      <c r="AY54" s="152" t="s">
        <v>80</v>
      </c>
      <c r="AZ54" s="153">
        <v>505.67597999999992</v>
      </c>
      <c r="BA54" s="154">
        <v>1098.9811799999995</v>
      </c>
      <c r="BB54" s="154">
        <v>990.12503000000004</v>
      </c>
      <c r="BC54" s="154">
        <v>1054.2491699999998</v>
      </c>
      <c r="BD54" s="154">
        <v>1109.3769699999998</v>
      </c>
      <c r="BE54" s="153"/>
      <c r="BF54" s="153">
        <v>10.517569999999999</v>
      </c>
      <c r="BG54" s="155"/>
      <c r="BH54" s="131"/>
      <c r="BI54" s="151" t="e">
        <v>#DIV/0!</v>
      </c>
      <c r="BK54" s="142"/>
      <c r="BL54" s="152" t="s">
        <v>80</v>
      </c>
      <c r="BM54" s="153">
        <v>661.64300000000003</v>
      </c>
      <c r="BN54" s="154">
        <v>497.49597999999992</v>
      </c>
      <c r="BO54" s="154">
        <v>1095.6419900000001</v>
      </c>
      <c r="BP54" s="154">
        <v>998.61503000000005</v>
      </c>
      <c r="BQ54" s="154">
        <v>991.92356999999981</v>
      </c>
      <c r="BR54" s="153"/>
      <c r="BS54" s="153">
        <v>10.49558</v>
      </c>
      <c r="BT54" s="155"/>
      <c r="BU54" s="131"/>
      <c r="BV54" s="151" t="e">
        <v>#DIV/0!</v>
      </c>
      <c r="BZ54" s="128"/>
      <c r="CA54" s="128" t="s">
        <v>81</v>
      </c>
      <c r="CB54" s="132">
        <v>1125.18</v>
      </c>
      <c r="CC54" s="132">
        <v>1074.5400000000002</v>
      </c>
      <c r="CD54" s="132">
        <v>1030.5399999999997</v>
      </c>
      <c r="CE54" s="132">
        <v>1403.1499999999999</v>
      </c>
      <c r="CF54" s="132">
        <v>1067.14867</v>
      </c>
      <c r="CG54" s="132">
        <v>7610</v>
      </c>
      <c r="CH54" s="132">
        <v>51.189300000000003</v>
      </c>
      <c r="CI54" s="132">
        <v>375785.6</v>
      </c>
      <c r="CJ54" s="132">
        <v>0.28397806355538902</v>
      </c>
    </row>
    <row r="55" spans="1:88">
      <c r="A55" s="210"/>
      <c r="B55" s="215" t="s">
        <v>81</v>
      </c>
      <c r="C55" s="216">
        <v>1077.3972727474184</v>
      </c>
      <c r="D55" s="55">
        <v>1420.2737102040394</v>
      </c>
      <c r="E55" s="55">
        <v>1180.2796314551363</v>
      </c>
      <c r="F55" s="55">
        <v>1014.8088973195853</v>
      </c>
      <c r="G55" s="55">
        <v>920.90205644926857</v>
      </c>
      <c r="H55" s="216">
        <v>5750</v>
      </c>
      <c r="I55" s="216">
        <v>57.779620000000001</v>
      </c>
      <c r="J55" s="225">
        <v>356648.04</v>
      </c>
      <c r="K55"/>
      <c r="L55" s="101">
        <f t="shared" si="0"/>
        <v>0.25821032310994013</v>
      </c>
      <c r="N55" s="244"/>
      <c r="O55" s="250" t="s">
        <v>81</v>
      </c>
      <c r="P55" s="251">
        <v>1295.3423207842366</v>
      </c>
      <c r="Q55" s="154">
        <v>1077.3972727474181</v>
      </c>
      <c r="R55" s="154">
        <v>1420.2737102040385</v>
      </c>
      <c r="S55" s="154">
        <v>1180.2796314551358</v>
      </c>
      <c r="T55" s="154">
        <v>1014.3476243195864</v>
      </c>
      <c r="U55" s="251">
        <v>5430</v>
      </c>
      <c r="V55" s="251">
        <v>56.71716</v>
      </c>
      <c r="W55" s="252">
        <v>338935.99</v>
      </c>
      <c r="X55" s="131"/>
      <c r="Y55" s="151">
        <v>0.29927409724756188</v>
      </c>
      <c r="Z55" s="151"/>
      <c r="AA55" s="152" t="s">
        <v>392</v>
      </c>
      <c r="AB55" s="153">
        <v>1186.2579999999994</v>
      </c>
      <c r="AC55" s="154">
        <v>1399.3012199999998</v>
      </c>
      <c r="AD55" s="154">
        <v>1964.1207299999996</v>
      </c>
      <c r="AE55" s="154">
        <v>1674.8332399999997</v>
      </c>
      <c r="AF55" s="154">
        <v>1590.0984899999999</v>
      </c>
      <c r="AG55" s="153"/>
      <c r="AH55" s="153">
        <v>12.230729999999999</v>
      </c>
      <c r="AI55" s="155"/>
      <c r="AJ55" s="131"/>
      <c r="AK55" s="151" t="e">
        <v>#DIV/0!</v>
      </c>
      <c r="AL55" s="204"/>
      <c r="AM55" s="142"/>
      <c r="AN55" s="152" t="s">
        <v>392</v>
      </c>
      <c r="AO55" s="153">
        <v>435.82968999999997</v>
      </c>
      <c r="AP55" s="154">
        <v>1186.2579999999994</v>
      </c>
      <c r="AQ55" s="154">
        <v>1399.3012199999998</v>
      </c>
      <c r="AR55" s="154">
        <v>1964.1207299999999</v>
      </c>
      <c r="AS55" s="154">
        <v>1674.8332399999999</v>
      </c>
      <c r="AT55" s="153">
        <v>790</v>
      </c>
      <c r="AU55" s="153">
        <v>12.33981</v>
      </c>
      <c r="AV55" s="155">
        <v>7950.44</v>
      </c>
      <c r="AW55"/>
      <c r="AX55" s="142"/>
      <c r="AY55" s="152" t="s">
        <v>81</v>
      </c>
      <c r="AZ55" s="153">
        <v>1026.6792799999998</v>
      </c>
      <c r="BA55" s="154">
        <v>1395.36158</v>
      </c>
      <c r="BB55" s="154">
        <v>1065.9386700000005</v>
      </c>
      <c r="BC55" s="154">
        <v>1295.4359399999998</v>
      </c>
      <c r="BD55" s="154">
        <v>1070.4392599999999</v>
      </c>
      <c r="BE55" s="153">
        <v>6800</v>
      </c>
      <c r="BF55" s="153">
        <v>54.001950000000001</v>
      </c>
      <c r="BG55" s="155">
        <v>340460.53</v>
      </c>
      <c r="BH55" s="131"/>
      <c r="BI55" s="151">
        <v>0.31440920919673121</v>
      </c>
      <c r="BK55" s="142"/>
      <c r="BL55" s="152" t="s">
        <v>81</v>
      </c>
      <c r="BM55" s="153">
        <v>1074.5430000000001</v>
      </c>
      <c r="BN55" s="154">
        <v>1030.5392799999997</v>
      </c>
      <c r="BO55" s="154">
        <v>1403.1515799999995</v>
      </c>
      <c r="BP55" s="154">
        <v>1067.14867</v>
      </c>
      <c r="BQ55" s="154">
        <v>1292.9465299999999</v>
      </c>
      <c r="BR55" s="153">
        <v>7190</v>
      </c>
      <c r="BS55" s="153">
        <v>52.981990000000003</v>
      </c>
      <c r="BT55" s="155">
        <v>343242.95</v>
      </c>
      <c r="BU55" s="131"/>
      <c r="BV55" s="151">
        <v>0.37668553134157595</v>
      </c>
      <c r="BZ55" s="128"/>
      <c r="CA55" s="128" t="s">
        <v>392</v>
      </c>
      <c r="CB55" s="132"/>
      <c r="CC55" s="132"/>
      <c r="CD55" s="132"/>
      <c r="CE55" s="132">
        <v>1088</v>
      </c>
      <c r="CF55" s="132">
        <v>1577.9951699999995</v>
      </c>
      <c r="CG55" s="132">
        <v>650</v>
      </c>
      <c r="CH55" s="132">
        <v>10.83752</v>
      </c>
      <c r="CI55" s="132">
        <v>8028.31</v>
      </c>
      <c r="CJ55" s="132">
        <v>19.655384134394403</v>
      </c>
    </row>
    <row r="56" spans="1:88">
      <c r="A56" s="210"/>
      <c r="B56" s="215" t="s">
        <v>392</v>
      </c>
      <c r="C56" s="216">
        <v>1964.1207306089977</v>
      </c>
      <c r="D56" s="55">
        <v>1674.8332370073647</v>
      </c>
      <c r="E56" s="55">
        <v>1587.0295185671862</v>
      </c>
      <c r="F56" s="55">
        <v>2183.2412173515709</v>
      </c>
      <c r="G56" s="55">
        <v>1577.2560839357441</v>
      </c>
      <c r="H56" s="216"/>
      <c r="I56" s="216">
        <v>10.97592</v>
      </c>
      <c r="J56" s="225"/>
      <c r="K56"/>
      <c r="L56" s="101" t="e">
        <f t="shared" si="0"/>
        <v>#DIV/0!</v>
      </c>
      <c r="N56" s="244"/>
      <c r="O56" s="250" t="s">
        <v>392</v>
      </c>
      <c r="P56" s="251">
        <v>1399.3012050557099</v>
      </c>
      <c r="Q56" s="154">
        <v>1964.1207306089973</v>
      </c>
      <c r="R56" s="154">
        <v>1674.8332370073649</v>
      </c>
      <c r="S56" s="154">
        <v>1587.029518567186</v>
      </c>
      <c r="T56" s="154">
        <v>2183.1704893515712</v>
      </c>
      <c r="U56" s="251"/>
      <c r="V56" s="251">
        <v>12.575710000000001</v>
      </c>
      <c r="W56" s="252"/>
      <c r="X56" s="131"/>
      <c r="Y56" s="151" t="e">
        <v>#DIV/0!</v>
      </c>
      <c r="Z56" s="151"/>
      <c r="AA56" s="152" t="s">
        <v>83</v>
      </c>
      <c r="AB56" s="153">
        <v>1369.1257600000001</v>
      </c>
      <c r="AC56" s="154">
        <v>1507.3321300000005</v>
      </c>
      <c r="AD56" s="154">
        <v>874.68088999999986</v>
      </c>
      <c r="AE56" s="154">
        <v>899.7808</v>
      </c>
      <c r="AF56" s="154">
        <v>810.40178999999966</v>
      </c>
      <c r="AG56" s="153">
        <v>2140</v>
      </c>
      <c r="AH56" s="153">
        <v>39.578830000000004</v>
      </c>
      <c r="AI56" s="155">
        <v>86599.45</v>
      </c>
      <c r="AJ56" s="131"/>
      <c r="AK56" s="151">
        <v>0.93580477705112408</v>
      </c>
      <c r="AL56" s="204"/>
      <c r="AM56" s="142"/>
      <c r="AN56" s="152" t="s">
        <v>83</v>
      </c>
      <c r="AO56" s="153">
        <v>1742.4020600000003</v>
      </c>
      <c r="AP56" s="154">
        <v>1369.1257600000001</v>
      </c>
      <c r="AQ56" s="154">
        <v>1507.3321300000005</v>
      </c>
      <c r="AR56" s="154">
        <v>874.80403999999987</v>
      </c>
      <c r="AS56" s="154">
        <v>899.90373000000011</v>
      </c>
      <c r="AT56" s="153">
        <v>1840</v>
      </c>
      <c r="AU56" s="153">
        <v>40.234879999999997</v>
      </c>
      <c r="AV56" s="155">
        <v>82275.62</v>
      </c>
      <c r="AW56"/>
      <c r="AX56" s="142"/>
      <c r="AY56" s="152" t="s">
        <v>392</v>
      </c>
      <c r="AZ56" s="153"/>
      <c r="BA56" s="154">
        <v>436.91968999999995</v>
      </c>
      <c r="BB56" s="154">
        <v>1186.6751699999998</v>
      </c>
      <c r="BC56" s="154">
        <v>1399.6482900000003</v>
      </c>
      <c r="BD56" s="154">
        <v>1964.1859500000005</v>
      </c>
      <c r="BE56" s="153">
        <v>940</v>
      </c>
      <c r="BF56" s="153">
        <v>11.91118</v>
      </c>
      <c r="BG56" s="155">
        <v>9833.18</v>
      </c>
      <c r="BH56" s="131"/>
      <c r="BI56" s="151">
        <v>19.975083848765106</v>
      </c>
      <c r="BK56" s="142"/>
      <c r="BL56" s="152" t="s">
        <v>392</v>
      </c>
      <c r="BM56" s="153"/>
      <c r="BN56" s="154"/>
      <c r="BO56" s="154">
        <v>1087.9996899999999</v>
      </c>
      <c r="BP56" s="154">
        <v>1577.9951699999995</v>
      </c>
      <c r="BQ56" s="154">
        <v>1447.4611400000006</v>
      </c>
      <c r="BR56" s="153">
        <v>1120</v>
      </c>
      <c r="BS56" s="153">
        <v>11.29617</v>
      </c>
      <c r="BT56" s="155">
        <v>12942.03</v>
      </c>
      <c r="BU56" s="131"/>
      <c r="BV56" s="151">
        <v>11.184189342784714</v>
      </c>
      <c r="BZ56" s="128"/>
      <c r="CA56" s="128" t="s">
        <v>82</v>
      </c>
      <c r="CB56" s="132">
        <v>65.95</v>
      </c>
      <c r="CC56" s="132">
        <v>34.770000000000003</v>
      </c>
      <c r="CD56" s="132">
        <v>53.67</v>
      </c>
      <c r="CE56" s="132">
        <v>83.94</v>
      </c>
      <c r="CF56" s="132">
        <v>168.23106999999999</v>
      </c>
      <c r="CG56" s="132"/>
      <c r="CH56" s="132">
        <v>7.7499999999999999E-3</v>
      </c>
      <c r="CI56" s="132"/>
      <c r="CJ56" s="132" t="e">
        <v>#DIV/0!</v>
      </c>
    </row>
    <row r="57" spans="1:88">
      <c r="A57" s="210"/>
      <c r="B57" s="215" t="s">
        <v>83</v>
      </c>
      <c r="C57" s="216">
        <v>874.68090442317475</v>
      </c>
      <c r="D57" s="55">
        <v>969.69553267919468</v>
      </c>
      <c r="E57" s="55">
        <v>809.08554070469961</v>
      </c>
      <c r="F57" s="55">
        <v>861.34453080087428</v>
      </c>
      <c r="G57" s="55">
        <v>966.28315667267532</v>
      </c>
      <c r="H57" s="216">
        <v>1560</v>
      </c>
      <c r="I57" s="216">
        <v>41.80153</v>
      </c>
      <c r="J57" s="225">
        <v>37949.440000000002</v>
      </c>
      <c r="K57"/>
      <c r="L57" s="101">
        <f t="shared" si="0"/>
        <v>2.5462382492934683</v>
      </c>
      <c r="N57" s="244"/>
      <c r="O57" s="250" t="s">
        <v>83</v>
      </c>
      <c r="P57" s="251">
        <v>1507.3321614460119</v>
      </c>
      <c r="Q57" s="154">
        <v>874.68090442317475</v>
      </c>
      <c r="R57" s="154">
        <v>900.3546026791945</v>
      </c>
      <c r="S57" s="154">
        <v>810.64662070469967</v>
      </c>
      <c r="T57" s="154">
        <v>840.37937102087426</v>
      </c>
      <c r="U57" s="251">
        <v>2380</v>
      </c>
      <c r="V57" s="251">
        <v>40.533329999999999</v>
      </c>
      <c r="W57" s="252">
        <v>107383.9</v>
      </c>
      <c r="X57" s="131"/>
      <c r="Y57" s="151">
        <v>0.78259345304172634</v>
      </c>
      <c r="Z57" s="151"/>
      <c r="AA57" s="152" t="s">
        <v>84</v>
      </c>
      <c r="AB57" s="153">
        <v>89.618210000000005</v>
      </c>
      <c r="AC57" s="154">
        <v>117.79365999999999</v>
      </c>
      <c r="AD57" s="154">
        <v>86.373149999999995</v>
      </c>
      <c r="AE57" s="154">
        <v>92.625350000000026</v>
      </c>
      <c r="AF57" s="154">
        <v>147.44866999999999</v>
      </c>
      <c r="AG57" s="153">
        <v>2830</v>
      </c>
      <c r="AH57" s="153">
        <v>1.3431</v>
      </c>
      <c r="AI57" s="155">
        <v>3563.1</v>
      </c>
      <c r="AJ57" s="131"/>
      <c r="AK57" s="151">
        <v>4.1382130728859696</v>
      </c>
      <c r="AL57" s="204"/>
      <c r="AM57" s="142"/>
      <c r="AN57" s="152" t="s">
        <v>84</v>
      </c>
      <c r="AO57" s="153">
        <v>124.09133000000001</v>
      </c>
      <c r="AP57" s="154">
        <v>89.618210000000005</v>
      </c>
      <c r="AQ57" s="154">
        <v>117.79366999999996</v>
      </c>
      <c r="AR57" s="154">
        <v>86.373149999999995</v>
      </c>
      <c r="AS57" s="154">
        <v>92.625350000000012</v>
      </c>
      <c r="AT57" s="153">
        <v>3230</v>
      </c>
      <c r="AU57" s="153">
        <v>1.2869699999999999</v>
      </c>
      <c r="AV57" s="155">
        <v>3874.08</v>
      </c>
      <c r="AW57"/>
      <c r="AX57" s="142"/>
      <c r="AY57" s="152" t="s">
        <v>83</v>
      </c>
      <c r="AZ57" s="153">
        <v>2028.24064</v>
      </c>
      <c r="BA57" s="154">
        <v>1740.9880600000001</v>
      </c>
      <c r="BB57" s="154">
        <v>1365.9294900000004</v>
      </c>
      <c r="BC57" s="154">
        <v>1502.9537499999997</v>
      </c>
      <c r="BD57" s="154">
        <v>871.86497999999972</v>
      </c>
      <c r="BE57" s="153">
        <v>1710</v>
      </c>
      <c r="BF57" s="153">
        <v>39.350270000000002</v>
      </c>
      <c r="BG57" s="155">
        <v>71180.929999999993</v>
      </c>
      <c r="BH57" s="131"/>
      <c r="BI57" s="151">
        <v>1.224857528554347</v>
      </c>
      <c r="BK57" s="142"/>
      <c r="BL57" s="152" t="s">
        <v>83</v>
      </c>
      <c r="BM57" s="153">
        <v>2350.9093899999993</v>
      </c>
      <c r="BN57" s="154">
        <v>2058.7310600000001</v>
      </c>
      <c r="BO57" s="154">
        <v>1099.0403699999999</v>
      </c>
      <c r="BP57" s="154">
        <v>975.10948999999982</v>
      </c>
      <c r="BQ57" s="154">
        <v>1163.1204499999997</v>
      </c>
      <c r="BR57" s="153">
        <v>1130</v>
      </c>
      <c r="BS57" s="153">
        <v>37.964309999999998</v>
      </c>
      <c r="BT57" s="155">
        <v>46768.42</v>
      </c>
      <c r="BU57" s="131"/>
      <c r="BV57" s="151">
        <v>2.4869782857748874</v>
      </c>
      <c r="BZ57" s="128"/>
      <c r="CA57" s="128" t="s">
        <v>83</v>
      </c>
      <c r="CB57" s="132">
        <v>2566.4299999999998</v>
      </c>
      <c r="CC57" s="132">
        <v>2350.9099999999994</v>
      </c>
      <c r="CD57" s="132">
        <v>2075.5300000000002</v>
      </c>
      <c r="CE57" s="132">
        <v>1123.5899999999995</v>
      </c>
      <c r="CF57" s="132">
        <v>983.22154999999987</v>
      </c>
      <c r="CG57" s="132">
        <v>1450</v>
      </c>
      <c r="CH57" s="132">
        <v>37.195340000000002</v>
      </c>
      <c r="CI57" s="132">
        <v>54227.34</v>
      </c>
      <c r="CJ57" s="132">
        <v>1.8131472980234691</v>
      </c>
    </row>
    <row r="58" spans="1:88">
      <c r="A58" s="210"/>
      <c r="B58" s="215" t="s">
        <v>85</v>
      </c>
      <c r="C58" s="216">
        <v>2650.5186178681752</v>
      </c>
      <c r="D58" s="55">
        <v>2584.706199199522</v>
      </c>
      <c r="E58" s="55">
        <v>2317.8931535377587</v>
      </c>
      <c r="F58" s="55">
        <v>2585.4419523545548</v>
      </c>
      <c r="G58" s="55">
        <v>2454.8804708354664</v>
      </c>
      <c r="H58" s="216">
        <v>1020</v>
      </c>
      <c r="I58" s="216">
        <v>56.318350000000002</v>
      </c>
      <c r="J58" s="225">
        <v>56210.53</v>
      </c>
      <c r="K58"/>
      <c r="L58" s="101">
        <f t="shared" si="0"/>
        <v>4.3672964315324307</v>
      </c>
      <c r="N58" s="244"/>
      <c r="O58" s="250" t="s">
        <v>85</v>
      </c>
      <c r="P58" s="251">
        <v>3433.2361264110173</v>
      </c>
      <c r="Q58" s="154">
        <v>2650.5186178681756</v>
      </c>
      <c r="R58" s="154">
        <v>2582.2381991995207</v>
      </c>
      <c r="S58" s="154">
        <v>2317.7908835377589</v>
      </c>
      <c r="T58" s="154">
        <v>2584.1699053545558</v>
      </c>
      <c r="U58" s="251">
        <v>910</v>
      </c>
      <c r="V58" s="251">
        <v>57.310020000000002</v>
      </c>
      <c r="W58" s="252">
        <v>51569.42</v>
      </c>
      <c r="X58" s="131"/>
      <c r="Y58" s="151">
        <v>5.0110509394027618</v>
      </c>
      <c r="Z58" s="151"/>
      <c r="AA58" s="152" t="s">
        <v>85</v>
      </c>
      <c r="AB58" s="153">
        <v>2822.23317</v>
      </c>
      <c r="AC58" s="154">
        <v>3433.2361599999995</v>
      </c>
      <c r="AD58" s="154">
        <v>2650.5185999999999</v>
      </c>
      <c r="AE58" s="154">
        <v>2582.2382099999991</v>
      </c>
      <c r="AF58" s="154">
        <v>2317.8549999999996</v>
      </c>
      <c r="AG58" s="153">
        <v>900</v>
      </c>
      <c r="AH58" s="153">
        <v>55.572200000000002</v>
      </c>
      <c r="AI58" s="155">
        <v>46693.3</v>
      </c>
      <c r="AJ58" s="131"/>
      <c r="AK58" s="151">
        <v>4.9639991176464271</v>
      </c>
      <c r="AL58" s="204"/>
      <c r="AM58" s="142"/>
      <c r="AN58" s="152" t="s">
        <v>85</v>
      </c>
      <c r="AO58" s="153">
        <v>2441.8246899999995</v>
      </c>
      <c r="AP58" s="154">
        <v>2822.2330000000006</v>
      </c>
      <c r="AQ58" s="154">
        <v>3433.5789599999998</v>
      </c>
      <c r="AR58" s="154">
        <v>2648.7344800000001</v>
      </c>
      <c r="AS58" s="154">
        <v>2580.4736399999997</v>
      </c>
      <c r="AT58" s="153">
        <v>910</v>
      </c>
      <c r="AU58" s="153">
        <v>53.470419999999997</v>
      </c>
      <c r="AV58" s="155">
        <v>44134.41</v>
      </c>
      <c r="AW58"/>
      <c r="AX58" s="142"/>
      <c r="AY58" s="152" t="s">
        <v>84</v>
      </c>
      <c r="AZ58" s="153">
        <v>91.140799999999999</v>
      </c>
      <c r="BA58" s="154">
        <v>123.89460000000001</v>
      </c>
      <c r="BB58" s="154">
        <v>88.147320000000008</v>
      </c>
      <c r="BC58" s="154">
        <v>116.02745</v>
      </c>
      <c r="BD58" s="154">
        <v>85.857880000000023</v>
      </c>
      <c r="BE58" s="153">
        <v>2700</v>
      </c>
      <c r="BF58" s="153">
        <v>1.26911</v>
      </c>
      <c r="BG58" s="155">
        <v>3181.77</v>
      </c>
      <c r="BH58" s="131"/>
      <c r="BI58" s="151">
        <v>2.698431376246555</v>
      </c>
      <c r="BK58" s="142"/>
      <c r="BL58" s="152" t="s">
        <v>84</v>
      </c>
      <c r="BM58" s="153">
        <v>56.029999999999987</v>
      </c>
      <c r="BN58" s="154">
        <v>91.449999999999989</v>
      </c>
      <c r="BO58" s="154">
        <v>124.89999999999999</v>
      </c>
      <c r="BP58" s="154">
        <v>88.147319999999993</v>
      </c>
      <c r="BQ58" s="154">
        <v>115.93337</v>
      </c>
      <c r="BR58" s="153">
        <v>3080</v>
      </c>
      <c r="BS58" s="153">
        <v>1.2495099999999999</v>
      </c>
      <c r="BT58" s="155">
        <v>3530.27</v>
      </c>
      <c r="BU58" s="131"/>
      <c r="BV58" s="151">
        <v>3.2839802621329248</v>
      </c>
      <c r="BZ58" s="128"/>
      <c r="CA58" s="128" t="s">
        <v>84</v>
      </c>
      <c r="CB58" s="132">
        <v>69.89</v>
      </c>
      <c r="CC58" s="132">
        <v>56.029999999999987</v>
      </c>
      <c r="CD58" s="132">
        <v>91.449999999999989</v>
      </c>
      <c r="CE58" s="132">
        <v>124.90000000000002</v>
      </c>
      <c r="CF58" s="132">
        <v>88.147319999999993</v>
      </c>
      <c r="CG58" s="132">
        <v>2860</v>
      </c>
      <c r="CH58" s="132">
        <v>1.23098</v>
      </c>
      <c r="CI58" s="132">
        <v>3456.2</v>
      </c>
      <c r="CJ58" s="132">
        <v>2.5504114345234652</v>
      </c>
    </row>
    <row r="59" spans="1:88">
      <c r="A59" s="210"/>
      <c r="B59" s="215" t="s">
        <v>86</v>
      </c>
      <c r="C59" s="216">
        <v>210.94238246419184</v>
      </c>
      <c r="D59" s="55">
        <v>199.47163598030988</v>
      </c>
      <c r="E59" s="55">
        <v>168.15226793778015</v>
      </c>
      <c r="F59" s="55">
        <v>344.4098528612397</v>
      </c>
      <c r="G59" s="55">
        <v>296.82056597900532</v>
      </c>
      <c r="H59" s="216">
        <v>650</v>
      </c>
      <c r="I59" s="216">
        <v>7.8890900000000004</v>
      </c>
      <c r="J59" s="225">
        <v>5292.83</v>
      </c>
      <c r="K59"/>
      <c r="L59" s="101">
        <f t="shared" si="0"/>
        <v>5.6079746747771102</v>
      </c>
      <c r="N59" s="244"/>
      <c r="O59" s="250" t="s">
        <v>86</v>
      </c>
      <c r="P59" s="251">
        <v>226.32405132939653</v>
      </c>
      <c r="Q59" s="154">
        <v>210.94238246419178</v>
      </c>
      <c r="R59" s="154">
        <v>199.58497598030985</v>
      </c>
      <c r="S59" s="154">
        <v>164.97036793778011</v>
      </c>
      <c r="T59" s="154">
        <v>344.73628586123971</v>
      </c>
      <c r="U59" s="251">
        <v>610</v>
      </c>
      <c r="V59" s="251">
        <v>7.7976900000000002</v>
      </c>
      <c r="W59" s="252">
        <v>4978.8500000000004</v>
      </c>
      <c r="X59" s="131"/>
      <c r="Y59" s="151">
        <v>6.9240142977040815</v>
      </c>
      <c r="Z59" s="151"/>
      <c r="AA59" s="152" t="s">
        <v>86</v>
      </c>
      <c r="AB59" s="153">
        <v>245.07916000000003</v>
      </c>
      <c r="AC59" s="154">
        <v>226.32407000000003</v>
      </c>
      <c r="AD59" s="154">
        <v>210.94241000000002</v>
      </c>
      <c r="AE59" s="154">
        <v>199.58500000000001</v>
      </c>
      <c r="AF59" s="154">
        <v>164.97038000000003</v>
      </c>
      <c r="AG59" s="153">
        <v>540</v>
      </c>
      <c r="AH59" s="153">
        <v>7.6063700000000001</v>
      </c>
      <c r="AI59" s="155">
        <v>4046.87</v>
      </c>
      <c r="AJ59" s="131"/>
      <c r="AK59" s="151">
        <v>4.0764931910340589</v>
      </c>
      <c r="AL59" s="204"/>
      <c r="AM59" s="142"/>
      <c r="AN59" s="152" t="s">
        <v>86</v>
      </c>
      <c r="AO59" s="153">
        <v>542.3824199999998</v>
      </c>
      <c r="AP59" s="154">
        <v>245.07917</v>
      </c>
      <c r="AQ59" s="154">
        <v>226.32407000000003</v>
      </c>
      <c r="AR59" s="154">
        <v>210.95646000000002</v>
      </c>
      <c r="AS59" s="154">
        <v>199.62151999999998</v>
      </c>
      <c r="AT59" s="153">
        <v>540</v>
      </c>
      <c r="AU59" s="153">
        <v>7.3045799999999996</v>
      </c>
      <c r="AV59" s="155">
        <v>3626.19</v>
      </c>
      <c r="AW59"/>
      <c r="AX59" s="142"/>
      <c r="AY59" s="152" t="s">
        <v>85</v>
      </c>
      <c r="AZ59" s="153">
        <v>2956.4990199999997</v>
      </c>
      <c r="BA59" s="154">
        <v>2440.1647299999991</v>
      </c>
      <c r="BB59" s="154">
        <v>2823.45172</v>
      </c>
      <c r="BC59" s="154">
        <v>3430.9975500000005</v>
      </c>
      <c r="BD59" s="154">
        <v>2647.97775</v>
      </c>
      <c r="BE59" s="153">
        <v>930</v>
      </c>
      <c r="BF59" s="153">
        <v>51.822620000000001</v>
      </c>
      <c r="BG59" s="155">
        <v>47972.17</v>
      </c>
      <c r="BH59" s="131"/>
      <c r="BI59" s="151">
        <v>5.5198206585193041</v>
      </c>
      <c r="BK59" s="142"/>
      <c r="BL59" s="152" t="s">
        <v>85</v>
      </c>
      <c r="BM59" s="153">
        <v>2933.145</v>
      </c>
      <c r="BN59" s="154">
        <v>2958.1761099999999</v>
      </c>
      <c r="BO59" s="154">
        <v>2445.7745299999988</v>
      </c>
      <c r="BP59" s="154">
        <v>2831.8917199999996</v>
      </c>
      <c r="BQ59" s="154">
        <v>3430.2764500000008</v>
      </c>
      <c r="BR59" s="153">
        <v>630</v>
      </c>
      <c r="BS59" s="153">
        <v>49.253129999999999</v>
      </c>
      <c r="BT59" s="155">
        <v>32817.43</v>
      </c>
      <c r="BU59" s="131"/>
      <c r="BV59" s="151">
        <v>10.45260536854958</v>
      </c>
      <c r="BZ59" s="128"/>
      <c r="CA59" s="128" t="s">
        <v>85</v>
      </c>
      <c r="CB59" s="132">
        <v>2331.4600000000005</v>
      </c>
      <c r="CC59" s="132">
        <v>2933.15</v>
      </c>
      <c r="CD59" s="132">
        <v>2958.1800000000003</v>
      </c>
      <c r="CE59" s="132">
        <v>2445.7700000000004</v>
      </c>
      <c r="CF59" s="132">
        <v>2831.8917199999996</v>
      </c>
      <c r="CG59" s="132">
        <v>570</v>
      </c>
      <c r="CH59" s="132">
        <v>47.783099999999997</v>
      </c>
      <c r="CI59" s="132">
        <v>27989.1</v>
      </c>
      <c r="CJ59" s="132">
        <v>10.117837729687627</v>
      </c>
    </row>
    <row r="60" spans="1:88">
      <c r="A60" s="210"/>
      <c r="B60" s="215" t="s">
        <v>87</v>
      </c>
      <c r="C60" s="216">
        <v>1633.6807973927641</v>
      </c>
      <c r="D60" s="55">
        <v>1638.1636223138617</v>
      </c>
      <c r="E60" s="55">
        <v>1762.5975847153381</v>
      </c>
      <c r="F60" s="55">
        <v>2009.1969226869473</v>
      </c>
      <c r="G60" s="55">
        <v>1942.9431174461472</v>
      </c>
      <c r="H60" s="216">
        <v>620</v>
      </c>
      <c r="I60" s="216">
        <v>42.723140000000001</v>
      </c>
      <c r="J60" s="225">
        <v>26607.65</v>
      </c>
      <c r="K60"/>
      <c r="L60" s="101">
        <f t="shared" si="0"/>
        <v>7.3021973659686115</v>
      </c>
      <c r="N60" s="244"/>
      <c r="O60" s="250" t="s">
        <v>87</v>
      </c>
      <c r="P60" s="251">
        <v>1697.0896163621808</v>
      </c>
      <c r="Q60" s="154">
        <v>1633.6807973927641</v>
      </c>
      <c r="R60" s="154">
        <v>1628.2852723138619</v>
      </c>
      <c r="S60" s="154">
        <v>1756.8519947153388</v>
      </c>
      <c r="T60" s="154">
        <v>2008.1197116869484</v>
      </c>
      <c r="U60" s="251">
        <v>600</v>
      </c>
      <c r="V60" s="251">
        <v>42.862960000000001</v>
      </c>
      <c r="W60" s="252">
        <v>25280.61</v>
      </c>
      <c r="X60" s="131"/>
      <c r="Y60" s="151">
        <v>7.9433198474520532</v>
      </c>
      <c r="Z60" s="151"/>
      <c r="AA60" s="152" t="s">
        <v>87</v>
      </c>
      <c r="AB60" s="153">
        <v>1642.50377</v>
      </c>
      <c r="AC60" s="154">
        <v>1697.089649999999</v>
      </c>
      <c r="AD60" s="154">
        <v>1633.6807899999997</v>
      </c>
      <c r="AE60" s="154">
        <v>1628.1951900000008</v>
      </c>
      <c r="AF60" s="154">
        <v>1757.1273000000001</v>
      </c>
      <c r="AG60" s="153">
        <v>660</v>
      </c>
      <c r="AH60" s="153">
        <v>41.487969999999997</v>
      </c>
      <c r="AI60" s="155">
        <v>25098.87</v>
      </c>
      <c r="AJ60" s="131"/>
      <c r="AK60" s="151">
        <v>7.0008223477790041</v>
      </c>
      <c r="AL60" s="204"/>
      <c r="AM60" s="142"/>
      <c r="AN60" s="152" t="s">
        <v>87</v>
      </c>
      <c r="AO60" s="153">
        <v>1572.7519599999998</v>
      </c>
      <c r="AP60" s="154">
        <v>1642.50377</v>
      </c>
      <c r="AQ60" s="154">
        <v>1699.9276099999988</v>
      </c>
      <c r="AR60" s="154">
        <v>1634.6587500000001</v>
      </c>
      <c r="AS60" s="154">
        <v>1628.2487899999996</v>
      </c>
      <c r="AT60" s="153">
        <v>670</v>
      </c>
      <c r="AU60" s="153">
        <v>39.032380000000003</v>
      </c>
      <c r="AV60" s="155">
        <v>25651.63</v>
      </c>
      <c r="AW60"/>
      <c r="AX60" s="142"/>
      <c r="AY60" s="152" t="s">
        <v>86</v>
      </c>
      <c r="AZ60" s="153">
        <v>403.98937999999993</v>
      </c>
      <c r="BA60" s="154">
        <v>541.95433999999977</v>
      </c>
      <c r="BB60" s="154">
        <v>241.37313</v>
      </c>
      <c r="BC60" s="154">
        <v>223.75054</v>
      </c>
      <c r="BD60" s="154">
        <v>208.13327999999998</v>
      </c>
      <c r="BE60" s="153">
        <v>570</v>
      </c>
      <c r="BF60" s="153">
        <v>7.1151600000000004</v>
      </c>
      <c r="BG60" s="155">
        <v>4067.87</v>
      </c>
      <c r="BH60" s="131"/>
      <c r="BI60" s="151">
        <v>5.1165174894969603</v>
      </c>
      <c r="BK60" s="142"/>
      <c r="BL60" s="152" t="s">
        <v>86</v>
      </c>
      <c r="BM60" s="153">
        <v>498.51600000000002</v>
      </c>
      <c r="BN60" s="154">
        <v>404.03937999999994</v>
      </c>
      <c r="BO60" s="154">
        <v>542.73433999999986</v>
      </c>
      <c r="BP60" s="154">
        <v>241.46313000000001</v>
      </c>
      <c r="BQ60" s="154">
        <v>220.53207</v>
      </c>
      <c r="BR60" s="153">
        <v>530</v>
      </c>
      <c r="BS60" s="153">
        <v>6.81698</v>
      </c>
      <c r="BT60" s="155">
        <v>3696.32</v>
      </c>
      <c r="BU60" s="131"/>
      <c r="BV60" s="151">
        <v>5.9662602263873259</v>
      </c>
      <c r="BZ60" s="128"/>
      <c r="CA60" s="128" t="s">
        <v>86</v>
      </c>
      <c r="CB60" s="132">
        <v>330.07000000000005</v>
      </c>
      <c r="CC60" s="132">
        <v>498.52000000000004</v>
      </c>
      <c r="CD60" s="132">
        <v>404.03999999999991</v>
      </c>
      <c r="CE60" s="132">
        <v>542.7299999999999</v>
      </c>
      <c r="CF60" s="132">
        <v>241.46313000000001</v>
      </c>
      <c r="CG60" s="132">
        <v>500</v>
      </c>
      <c r="CH60" s="132">
        <v>6.6429200000000002</v>
      </c>
      <c r="CI60" s="132">
        <v>3331.32</v>
      </c>
      <c r="CJ60" s="132">
        <v>7.2482718562011454</v>
      </c>
    </row>
    <row r="61" spans="1:88">
      <c r="A61" s="210"/>
      <c r="B61" s="215" t="s">
        <v>88</v>
      </c>
      <c r="C61" s="216">
        <v>997.72772093811909</v>
      </c>
      <c r="D61" s="55">
        <v>797.13921499993228</v>
      </c>
      <c r="E61" s="55">
        <v>966.40460474125041</v>
      </c>
      <c r="F61" s="55">
        <v>1040.4945243140589</v>
      </c>
      <c r="G61" s="55">
        <v>996.17652062724846</v>
      </c>
      <c r="H61" s="216">
        <v>1430</v>
      </c>
      <c r="I61" s="216">
        <v>17.35182</v>
      </c>
      <c r="J61" s="225">
        <v>25952.880000000001</v>
      </c>
      <c r="K61"/>
      <c r="L61" s="101">
        <f t="shared" si="0"/>
        <v>3.8384045263078641</v>
      </c>
      <c r="N61" s="244"/>
      <c r="O61" s="250" t="s">
        <v>88</v>
      </c>
      <c r="P61" s="251">
        <v>1145.2463857698974</v>
      </c>
      <c r="Q61" s="154">
        <v>997.72772093811909</v>
      </c>
      <c r="R61" s="154">
        <v>797.13921499993239</v>
      </c>
      <c r="S61" s="154">
        <v>964.47178474125019</v>
      </c>
      <c r="T61" s="154">
        <v>1023.4707572440591</v>
      </c>
      <c r="U61" s="251">
        <v>1300</v>
      </c>
      <c r="V61" s="251">
        <v>17.09413</v>
      </c>
      <c r="W61" s="252">
        <v>25003.05</v>
      </c>
      <c r="X61" s="131"/>
      <c r="Y61" s="151">
        <v>4.0933836361726232</v>
      </c>
      <c r="Z61" s="151"/>
      <c r="AA61" s="152" t="s">
        <v>88</v>
      </c>
      <c r="AB61" s="153">
        <v>957.14364000000012</v>
      </c>
      <c r="AC61" s="154">
        <v>1145.2463799999998</v>
      </c>
      <c r="AD61" s="154">
        <v>997.72771999999986</v>
      </c>
      <c r="AE61" s="154">
        <v>797.13922999999988</v>
      </c>
      <c r="AF61" s="154">
        <v>962.57789000000014</v>
      </c>
      <c r="AG61" s="153">
        <v>1300</v>
      </c>
      <c r="AH61" s="153">
        <v>16.591390000000001</v>
      </c>
      <c r="AI61" s="155">
        <v>18879.22</v>
      </c>
      <c r="AJ61" s="131"/>
      <c r="AK61" s="151">
        <v>5.0986104828483381</v>
      </c>
      <c r="AL61" s="204"/>
      <c r="AM61" s="142"/>
      <c r="AN61" s="152" t="s">
        <v>88</v>
      </c>
      <c r="AO61" s="153">
        <v>1033.4729</v>
      </c>
      <c r="AP61" s="154">
        <v>957.14364999999975</v>
      </c>
      <c r="AQ61" s="154">
        <v>1145.3936799999997</v>
      </c>
      <c r="AR61" s="154">
        <v>997.72771999999998</v>
      </c>
      <c r="AS61" s="154">
        <v>797.14011999999991</v>
      </c>
      <c r="AT61" s="153">
        <v>1500</v>
      </c>
      <c r="AU61" s="153">
        <v>16.211770000000001</v>
      </c>
      <c r="AV61" s="155">
        <v>20134.8</v>
      </c>
      <c r="AW61"/>
      <c r="AX61" s="142"/>
      <c r="AY61" s="152" t="s">
        <v>87</v>
      </c>
      <c r="AZ61" s="153">
        <v>1688.0193600000005</v>
      </c>
      <c r="BA61" s="154">
        <v>1572.8058099999998</v>
      </c>
      <c r="BB61" s="154">
        <v>1641.7592200000004</v>
      </c>
      <c r="BC61" s="154">
        <v>1700.7400900000002</v>
      </c>
      <c r="BD61" s="154">
        <v>1632.93469</v>
      </c>
      <c r="BE61" s="153">
        <v>680</v>
      </c>
      <c r="BF61" s="153">
        <v>37.782969999999999</v>
      </c>
      <c r="BG61" s="155">
        <v>25898.33</v>
      </c>
      <c r="BH61" s="131"/>
      <c r="BI61" s="151">
        <v>6.3051736926666697</v>
      </c>
      <c r="BK61" s="142"/>
      <c r="BL61" s="152" t="s">
        <v>87</v>
      </c>
      <c r="BM61" s="153">
        <v>1784.6960000000001</v>
      </c>
      <c r="BN61" s="154">
        <v>1723.4693600000003</v>
      </c>
      <c r="BO61" s="154">
        <v>1577.8161700000001</v>
      </c>
      <c r="BP61" s="154">
        <v>1655.1892199999998</v>
      </c>
      <c r="BQ61" s="154">
        <v>1692.5649900000001</v>
      </c>
      <c r="BR61" s="153">
        <v>510</v>
      </c>
      <c r="BS61" s="153">
        <v>37.578879999999998</v>
      </c>
      <c r="BT61" s="155">
        <v>20806.189999999999</v>
      </c>
      <c r="BU61" s="131"/>
      <c r="BV61" s="151">
        <v>8.134910764536901</v>
      </c>
      <c r="BZ61" s="128"/>
      <c r="CA61" s="128" t="s">
        <v>87</v>
      </c>
      <c r="CB61" s="132">
        <v>1641.47</v>
      </c>
      <c r="CC61" s="132">
        <v>1784.7</v>
      </c>
      <c r="CD61" s="132">
        <v>1723.4700000000005</v>
      </c>
      <c r="CE61" s="132">
        <v>1577.8200000000002</v>
      </c>
      <c r="CF61" s="132">
        <v>1655.1892199999998</v>
      </c>
      <c r="CG61" s="132">
        <v>440</v>
      </c>
      <c r="CH61" s="132">
        <v>36.345860000000002</v>
      </c>
      <c r="CI61" s="132">
        <v>16759.68</v>
      </c>
      <c r="CJ61" s="132">
        <v>9.8760192318707745</v>
      </c>
    </row>
    <row r="62" spans="1:88">
      <c r="A62" s="210"/>
      <c r="B62" s="215" t="s">
        <v>89</v>
      </c>
      <c r="C62" s="216">
        <v>760.57412285394253</v>
      </c>
      <c r="D62" s="55">
        <v>788.28656021308086</v>
      </c>
      <c r="E62" s="55">
        <v>654.25271623152912</v>
      </c>
      <c r="F62" s="55">
        <v>725.83560860021169</v>
      </c>
      <c r="G62" s="55">
        <v>794.43390282697885</v>
      </c>
      <c r="H62" s="216">
        <v>1790</v>
      </c>
      <c r="I62" s="216">
        <v>14.439019999999999</v>
      </c>
      <c r="J62" s="225">
        <v>30864.12</v>
      </c>
      <c r="K62"/>
      <c r="L62" s="101">
        <f t="shared" si="0"/>
        <v>2.5739723109778567</v>
      </c>
      <c r="N62" s="244"/>
      <c r="O62" s="250" t="s">
        <v>89</v>
      </c>
      <c r="P62" s="251">
        <v>827.53915690768054</v>
      </c>
      <c r="Q62" s="154">
        <v>760.57412285394253</v>
      </c>
      <c r="R62" s="154">
        <v>788.28656021308052</v>
      </c>
      <c r="S62" s="154">
        <v>654.25271623152901</v>
      </c>
      <c r="T62" s="154">
        <v>725.82541460021162</v>
      </c>
      <c r="U62" s="251">
        <v>910</v>
      </c>
      <c r="V62" s="251">
        <v>16.529900000000001</v>
      </c>
      <c r="W62" s="252">
        <v>15793.65</v>
      </c>
      <c r="X62" s="131"/>
      <c r="Y62" s="151">
        <v>4.5956787354424824</v>
      </c>
      <c r="Z62" s="151"/>
      <c r="AA62" s="152" t="s">
        <v>89</v>
      </c>
      <c r="AB62" s="153">
        <v>1001.5931899999998</v>
      </c>
      <c r="AC62" s="154">
        <v>827.53917000000001</v>
      </c>
      <c r="AD62" s="154">
        <v>760.57410999999979</v>
      </c>
      <c r="AE62" s="154">
        <v>788.28654000000006</v>
      </c>
      <c r="AF62" s="154">
        <v>654.67465000000004</v>
      </c>
      <c r="AG62" s="153">
        <v>940</v>
      </c>
      <c r="AH62" s="153">
        <v>16.150359999999999</v>
      </c>
      <c r="AI62" s="155">
        <v>15607.42</v>
      </c>
      <c r="AJ62" s="131"/>
      <c r="AK62" s="151">
        <v>4.1946372302404882</v>
      </c>
      <c r="AL62" s="204"/>
      <c r="AM62" s="142"/>
      <c r="AN62" s="152" t="s">
        <v>89</v>
      </c>
      <c r="AO62" s="153">
        <v>722.58</v>
      </c>
      <c r="AP62" s="154">
        <v>1001.5931899999998</v>
      </c>
      <c r="AQ62" s="154">
        <v>827.53917000000001</v>
      </c>
      <c r="AR62" s="154">
        <v>760.59421999999972</v>
      </c>
      <c r="AS62" s="154">
        <v>788.08853999999997</v>
      </c>
      <c r="AT62" s="153">
        <v>850</v>
      </c>
      <c r="AU62" s="153">
        <v>15.60275</v>
      </c>
      <c r="AV62" s="155">
        <v>13149.53</v>
      </c>
      <c r="AW62"/>
      <c r="AX62" s="142"/>
      <c r="AY62" s="152" t="s">
        <v>88</v>
      </c>
      <c r="AZ62" s="153">
        <v>917.44741999999997</v>
      </c>
      <c r="BA62" s="154">
        <v>1033.8729000000001</v>
      </c>
      <c r="BB62" s="154">
        <v>955.40185000000019</v>
      </c>
      <c r="BC62" s="154">
        <v>1142.2219199999995</v>
      </c>
      <c r="BD62" s="154">
        <v>994.55013999999994</v>
      </c>
      <c r="BE62" s="153">
        <v>1680</v>
      </c>
      <c r="BF62" s="153">
        <v>15.72134</v>
      </c>
      <c r="BG62" s="155">
        <v>25549.67</v>
      </c>
      <c r="BH62" s="131"/>
      <c r="BI62" s="151">
        <v>3.8926144251569585</v>
      </c>
      <c r="BK62" s="142"/>
      <c r="BL62" s="152" t="s">
        <v>88</v>
      </c>
      <c r="BM62" s="153">
        <v>1267.0600000000004</v>
      </c>
      <c r="BN62" s="154">
        <v>914.37016000000017</v>
      </c>
      <c r="BO62" s="154">
        <v>1035.0600000000002</v>
      </c>
      <c r="BP62" s="154">
        <v>957.72184999999979</v>
      </c>
      <c r="BQ62" s="154">
        <v>1142.4156399999997</v>
      </c>
      <c r="BR62" s="153">
        <v>1480</v>
      </c>
      <c r="BS62" s="153">
        <v>14.538639999999999</v>
      </c>
      <c r="BT62" s="155">
        <v>21628.33</v>
      </c>
      <c r="BU62" s="131"/>
      <c r="BV62" s="151">
        <v>5.282033518075596</v>
      </c>
      <c r="BZ62" s="128"/>
      <c r="CA62" s="128" t="s">
        <v>88</v>
      </c>
      <c r="CB62" s="132">
        <v>1116.2399999999996</v>
      </c>
      <c r="CC62" s="132">
        <v>1267.0600000000004</v>
      </c>
      <c r="CD62" s="132">
        <v>914.37</v>
      </c>
      <c r="CE62" s="132">
        <v>1035.0599999999997</v>
      </c>
      <c r="CF62" s="132">
        <v>957.72184999999979</v>
      </c>
      <c r="CG62" s="132">
        <v>1350</v>
      </c>
      <c r="CH62" s="132">
        <v>14.075089999999999</v>
      </c>
      <c r="CI62" s="132">
        <v>19541.77</v>
      </c>
      <c r="CJ62" s="132">
        <v>4.9008961317219466</v>
      </c>
    </row>
    <row r="63" spans="1:88">
      <c r="A63" s="210"/>
      <c r="B63" s="215" t="s">
        <v>334</v>
      </c>
      <c r="C63" s="216">
        <v>3335.3879974035822</v>
      </c>
      <c r="D63" s="55">
        <v>2435.0861493414714</v>
      </c>
      <c r="E63" s="55">
        <v>2634.9750615843627</v>
      </c>
      <c r="F63" s="55">
        <v>2758.5463059346121</v>
      </c>
      <c r="G63" s="55">
        <v>3137.2751375658222</v>
      </c>
      <c r="H63" s="216"/>
      <c r="I63" s="216"/>
      <c r="J63" s="225"/>
      <c r="K63"/>
      <c r="L63" s="101" t="e">
        <f t="shared" si="0"/>
        <v>#DIV/0!</v>
      </c>
      <c r="N63" s="244"/>
      <c r="O63" s="250" t="s">
        <v>334</v>
      </c>
      <c r="P63" s="251">
        <v>2481.1232261978685</v>
      </c>
      <c r="Q63" s="154">
        <v>3335.3879974035813</v>
      </c>
      <c r="R63" s="154">
        <v>2435.0861493414714</v>
      </c>
      <c r="S63" s="154">
        <v>2634.9750615843632</v>
      </c>
      <c r="T63" s="154">
        <v>2703.3894175246123</v>
      </c>
      <c r="U63" s="251"/>
      <c r="V63" s="251"/>
      <c r="W63" s="252"/>
      <c r="X63" s="131"/>
      <c r="Y63" s="151" t="e">
        <v>#DIV/0!</v>
      </c>
      <c r="Z63" s="151"/>
      <c r="AA63" s="152" t="s">
        <v>334</v>
      </c>
      <c r="AB63" s="153">
        <v>3030.7850900000017</v>
      </c>
      <c r="AC63" s="154">
        <v>2481.123219999999</v>
      </c>
      <c r="AD63" s="154">
        <v>3335.3880000000004</v>
      </c>
      <c r="AE63" s="154">
        <v>2435.0861299999997</v>
      </c>
      <c r="AF63" s="154">
        <v>2638.0405599999999</v>
      </c>
      <c r="AG63" s="153"/>
      <c r="AH63" s="153"/>
      <c r="AI63" s="155"/>
      <c r="AJ63" s="131"/>
      <c r="AK63" s="151" t="e">
        <v>#DIV/0!</v>
      </c>
      <c r="AL63" s="204"/>
      <c r="AM63" s="142"/>
      <c r="AN63" s="152" t="s">
        <v>334</v>
      </c>
      <c r="AO63" s="153">
        <v>2613.14795</v>
      </c>
      <c r="AP63" s="154">
        <v>3030.7850899999999</v>
      </c>
      <c r="AQ63" s="154">
        <v>2481.4681099999998</v>
      </c>
      <c r="AR63" s="154">
        <v>3519.813889999999</v>
      </c>
      <c r="AS63" s="154">
        <v>2547.7261499999995</v>
      </c>
      <c r="AT63" s="153"/>
      <c r="AU63" s="153"/>
      <c r="AV63" s="155"/>
      <c r="AW63"/>
      <c r="AX63" s="142"/>
      <c r="AY63" s="152" t="s">
        <v>89</v>
      </c>
      <c r="AZ63" s="153">
        <v>712.5330899999999</v>
      </c>
      <c r="BA63" s="154">
        <v>722.72</v>
      </c>
      <c r="BB63" s="154">
        <v>999.49332000000004</v>
      </c>
      <c r="BC63" s="154">
        <v>824.40119000000004</v>
      </c>
      <c r="BD63" s="154">
        <v>757.84981000000016</v>
      </c>
      <c r="BE63" s="153">
        <v>830</v>
      </c>
      <c r="BF63" s="153">
        <v>15.24586</v>
      </c>
      <c r="BG63" s="155">
        <v>12547</v>
      </c>
      <c r="BH63" s="131"/>
      <c r="BI63" s="151">
        <v>6.0400877500597767</v>
      </c>
      <c r="BK63" s="142"/>
      <c r="BL63" s="152" t="s">
        <v>89</v>
      </c>
      <c r="BM63" s="153">
        <v>736.2199999999998</v>
      </c>
      <c r="BN63" s="154">
        <v>732.47487999999998</v>
      </c>
      <c r="BO63" s="154">
        <v>715.68</v>
      </c>
      <c r="BP63" s="154">
        <v>1001.2233199999999</v>
      </c>
      <c r="BQ63" s="154">
        <v>811.05065999999999</v>
      </c>
      <c r="BR63" s="153">
        <v>820</v>
      </c>
      <c r="BS63" s="153">
        <v>14.149649999999999</v>
      </c>
      <c r="BT63" s="155">
        <v>11784.36</v>
      </c>
      <c r="BU63" s="131"/>
      <c r="BV63" s="151">
        <v>6.8824328177346921</v>
      </c>
      <c r="BZ63" s="128"/>
      <c r="CA63" s="128" t="s">
        <v>89</v>
      </c>
      <c r="CB63" s="132">
        <v>612.41999999999996</v>
      </c>
      <c r="CC63" s="132">
        <v>736.2199999999998</v>
      </c>
      <c r="CD63" s="132">
        <v>732.4699999999998</v>
      </c>
      <c r="CE63" s="132">
        <v>715.67999999999984</v>
      </c>
      <c r="CF63" s="132">
        <v>1001.2233199999999</v>
      </c>
      <c r="CG63" s="132">
        <v>680</v>
      </c>
      <c r="CH63" s="132">
        <v>13.724309999999999</v>
      </c>
      <c r="CI63" s="132">
        <v>10210.209999999999</v>
      </c>
      <c r="CJ63" s="132">
        <v>9.8060991889491014</v>
      </c>
    </row>
    <row r="64" spans="1:88">
      <c r="A64" s="211" t="s">
        <v>202</v>
      </c>
      <c r="B64" s="207"/>
      <c r="C64" s="213">
        <v>44262.261311439281</v>
      </c>
      <c r="D64" s="214">
        <v>42840.002657652207</v>
      </c>
      <c r="E64" s="214">
        <v>41828.623742097167</v>
      </c>
      <c r="F64" s="214">
        <v>46736.482800368976</v>
      </c>
      <c r="G64" s="214">
        <v>47432.62650277283</v>
      </c>
      <c r="H64" s="213">
        <v>93010</v>
      </c>
      <c r="I64" s="213">
        <v>1075.7237500000001</v>
      </c>
      <c r="J64" s="224">
        <v>1639017.6300000001</v>
      </c>
      <c r="K64"/>
      <c r="L64" s="101">
        <f t="shared" si="0"/>
        <v>2.893966827115388</v>
      </c>
      <c r="N64" s="241" t="s">
        <v>202</v>
      </c>
      <c r="O64" s="242"/>
      <c r="P64" s="247">
        <v>46082.365200298693</v>
      </c>
      <c r="Q64" s="248">
        <v>44262.261311439273</v>
      </c>
      <c r="R64" s="248">
        <v>42723.93096765221</v>
      </c>
      <c r="S64" s="248">
        <v>41762.491622097165</v>
      </c>
      <c r="T64" s="248">
        <v>46480.371389738975</v>
      </c>
      <c r="U64" s="247">
        <v>97540</v>
      </c>
      <c r="V64" s="247">
        <v>1057.00371</v>
      </c>
      <c r="W64" s="249">
        <v>1593527.76</v>
      </c>
      <c r="X64" s="131"/>
      <c r="Y64" s="151">
        <v>2.9168221951614433</v>
      </c>
      <c r="Z64" s="151"/>
      <c r="AA64" s="140"/>
      <c r="AB64" s="148">
        <v>45104.238520000014</v>
      </c>
      <c r="AC64" s="149">
        <v>46082.365140000002</v>
      </c>
      <c r="AD64" s="149">
        <v>44262.261300000013</v>
      </c>
      <c r="AE64" s="149">
        <v>42713.502739999996</v>
      </c>
      <c r="AF64" s="149">
        <v>41808.403569999995</v>
      </c>
      <c r="AG64" s="148">
        <v>96110</v>
      </c>
      <c r="AH64" s="148">
        <v>1029.1016700000002</v>
      </c>
      <c r="AI64" s="150">
        <v>1441546.8800000001</v>
      </c>
      <c r="AJ64" s="131"/>
      <c r="AK64" s="151">
        <v>2.9002458504852777</v>
      </c>
      <c r="AL64" s="204"/>
      <c r="AM64" s="139" t="s">
        <v>202</v>
      </c>
      <c r="AN64" s="140"/>
      <c r="AO64" s="148">
        <v>45507.092660000009</v>
      </c>
      <c r="AP64" s="149">
        <v>45027.585330000002</v>
      </c>
      <c r="AQ64" s="149">
        <v>46093.180689999994</v>
      </c>
      <c r="AR64" s="149">
        <v>44445.13495</v>
      </c>
      <c r="AS64" s="149">
        <v>42823.845329999989</v>
      </c>
      <c r="AT64" s="148">
        <v>98140</v>
      </c>
      <c r="AU64" s="148">
        <v>996.64880999999991</v>
      </c>
      <c r="AV64" s="150">
        <v>1504943.4799999997</v>
      </c>
      <c r="AW64"/>
      <c r="AX64" s="142"/>
      <c r="AY64" s="152" t="s">
        <v>334</v>
      </c>
      <c r="AZ64" s="153">
        <v>2435.6999999999998</v>
      </c>
      <c r="BA64" s="154">
        <v>2586.3599999999997</v>
      </c>
      <c r="BB64" s="154">
        <v>3003.1994200000008</v>
      </c>
      <c r="BC64" s="154">
        <v>2443.8449099999998</v>
      </c>
      <c r="BD64" s="154">
        <v>3483.5279399999995</v>
      </c>
      <c r="BE64" s="153"/>
      <c r="BF64" s="153"/>
      <c r="BG64" s="155"/>
      <c r="BH64" s="131"/>
      <c r="BI64" s="151" t="e">
        <v>#DIV/0!</v>
      </c>
      <c r="BK64" s="142"/>
      <c r="BL64" s="152" t="s">
        <v>334</v>
      </c>
      <c r="BM64" s="153">
        <v>2577.5100000000007</v>
      </c>
      <c r="BN64" s="154">
        <v>2438.29</v>
      </c>
      <c r="BO64" s="154">
        <v>2563.6</v>
      </c>
      <c r="BP64" s="154">
        <v>2987.7994200000003</v>
      </c>
      <c r="BQ64" s="154">
        <v>2265.3914499999996</v>
      </c>
      <c r="BR64" s="153"/>
      <c r="BS64" s="153"/>
      <c r="BT64" s="155"/>
      <c r="BU64" s="131"/>
      <c r="BV64" s="151" t="e">
        <v>#DIV/0!</v>
      </c>
      <c r="BZ64" s="128"/>
      <c r="CA64" s="128" t="s">
        <v>334</v>
      </c>
      <c r="CB64" s="132">
        <v>2733.2999999999997</v>
      </c>
      <c r="CC64" s="132">
        <v>2577.5100000000007</v>
      </c>
      <c r="CD64" s="132">
        <v>2438.29</v>
      </c>
      <c r="CE64" s="132">
        <v>2563.6000000000004</v>
      </c>
      <c r="CF64" s="132">
        <v>2993.9151300000003</v>
      </c>
      <c r="CG64" s="132"/>
      <c r="CH64" s="132"/>
      <c r="CI64" s="132"/>
      <c r="CJ64" s="132" t="e">
        <v>#DIV/0!</v>
      </c>
    </row>
    <row r="65" spans="1:88">
      <c r="A65" s="211" t="s">
        <v>191</v>
      </c>
      <c r="B65" s="211" t="s">
        <v>91</v>
      </c>
      <c r="C65" s="213">
        <v>2.5536521691970138</v>
      </c>
      <c r="D65" s="214">
        <v>1.4926299158184309</v>
      </c>
      <c r="E65" s="214">
        <v>6.3260008204091112E-2</v>
      </c>
      <c r="F65" s="214">
        <v>9.924636863749166</v>
      </c>
      <c r="G65" s="214">
        <v>16.777968752117985</v>
      </c>
      <c r="H65" s="213">
        <v>15810</v>
      </c>
      <c r="I65" s="213">
        <v>9.6290000000000001E-2</v>
      </c>
      <c r="J65" s="224">
        <v>1527.96</v>
      </c>
      <c r="K65"/>
      <c r="L65" s="101">
        <f t="shared" si="0"/>
        <v>1.0980633493100596</v>
      </c>
      <c r="N65" s="241" t="s">
        <v>191</v>
      </c>
      <c r="O65" s="258" t="s">
        <v>90</v>
      </c>
      <c r="P65" s="247">
        <v>7.6298117607883267</v>
      </c>
      <c r="Q65" s="248"/>
      <c r="R65" s="248"/>
      <c r="S65" s="248"/>
      <c r="T65" s="248"/>
      <c r="U65" s="247"/>
      <c r="V65" s="247"/>
      <c r="W65" s="249"/>
      <c r="X65" s="131"/>
      <c r="Y65" s="151" t="e">
        <v>#DIV/0!</v>
      </c>
      <c r="Z65" s="151"/>
      <c r="AA65" s="139" t="s">
        <v>90</v>
      </c>
      <c r="AB65" s="148">
        <v>5.04</v>
      </c>
      <c r="AC65" s="149">
        <v>7.62981</v>
      </c>
      <c r="AD65" s="149"/>
      <c r="AE65" s="149"/>
      <c r="AF65" s="149"/>
      <c r="AG65" s="148"/>
      <c r="AH65" s="148"/>
      <c r="AI65" s="150"/>
      <c r="AJ65" s="131"/>
      <c r="AK65" s="151" t="e">
        <v>#DIV/0!</v>
      </c>
      <c r="AL65" s="204"/>
      <c r="AM65" s="139" t="s">
        <v>191</v>
      </c>
      <c r="AN65" s="139" t="s">
        <v>90</v>
      </c>
      <c r="AO65" s="148">
        <v>0.30000000000000004</v>
      </c>
      <c r="AP65" s="149">
        <v>5.04</v>
      </c>
      <c r="AQ65" s="149">
        <v>7.62981</v>
      </c>
      <c r="AR65" s="149"/>
      <c r="AS65" s="149"/>
      <c r="AT65" s="148"/>
      <c r="AU65" s="148"/>
      <c r="AV65" s="150"/>
      <c r="AW65"/>
      <c r="AX65" s="139" t="s">
        <v>202</v>
      </c>
      <c r="AY65" s="140"/>
      <c r="AZ65" s="148">
        <v>43482.729879999984</v>
      </c>
      <c r="BA65" s="149">
        <v>45466.692809999993</v>
      </c>
      <c r="BB65" s="149">
        <v>44417.893899999995</v>
      </c>
      <c r="BC65" s="149">
        <v>46014.309469999993</v>
      </c>
      <c r="BD65" s="149">
        <v>44320.980020000003</v>
      </c>
      <c r="BE65" s="148">
        <v>111720</v>
      </c>
      <c r="BF65" s="148">
        <v>975.19927999999993</v>
      </c>
      <c r="BG65" s="150">
        <v>1675486.03</v>
      </c>
      <c r="BH65" s="131"/>
      <c r="BI65" s="151">
        <v>2.6452610900014486</v>
      </c>
      <c r="BK65" s="139" t="s">
        <v>202</v>
      </c>
      <c r="BL65" s="140"/>
      <c r="BM65" s="148">
        <v>42465.704659999996</v>
      </c>
      <c r="BN65" s="149">
        <v>43699.658690000004</v>
      </c>
      <c r="BO65" s="149">
        <v>45642.928339999984</v>
      </c>
      <c r="BP65" s="149">
        <v>44618.505859999997</v>
      </c>
      <c r="BQ65" s="149">
        <v>45197.687979999995</v>
      </c>
      <c r="BR65" s="148">
        <v>107250</v>
      </c>
      <c r="BS65" s="148">
        <v>916.28561999999988</v>
      </c>
      <c r="BT65" s="150">
        <v>1432082.7500000002</v>
      </c>
      <c r="BU65" s="131"/>
      <c r="BV65" s="151"/>
      <c r="BZ65" s="128" t="s">
        <v>202</v>
      </c>
      <c r="CA65" s="128"/>
      <c r="CB65" s="132">
        <v>39627.43</v>
      </c>
      <c r="CC65" s="132">
        <v>42465.409999999982</v>
      </c>
      <c r="CD65" s="132">
        <v>43716.479999999996</v>
      </c>
      <c r="CE65" s="132">
        <v>45667.490000000005</v>
      </c>
      <c r="CF65" s="132">
        <v>44632.483649999995</v>
      </c>
      <c r="CG65" s="132">
        <v>104600</v>
      </c>
      <c r="CH65" s="132">
        <v>911.99334999999974</v>
      </c>
      <c r="CI65" s="132">
        <v>1237939.2700000003</v>
      </c>
      <c r="CJ65" s="132"/>
    </row>
    <row r="66" spans="1:88">
      <c r="A66" s="210"/>
      <c r="B66" s="215" t="s">
        <v>93</v>
      </c>
      <c r="C66" s="216">
        <v>37.564180827893672</v>
      </c>
      <c r="D66" s="55">
        <v>28.267847486478164</v>
      </c>
      <c r="E66" s="55">
        <v>34.960300472955623</v>
      </c>
      <c r="F66" s="55">
        <v>34.08075567643909</v>
      </c>
      <c r="G66" s="55">
        <v>33.775584349450021</v>
      </c>
      <c r="H66" s="216">
        <v>4720</v>
      </c>
      <c r="I66" s="216">
        <v>0.38307000000000002</v>
      </c>
      <c r="J66" s="225">
        <v>1797.45</v>
      </c>
      <c r="K66"/>
      <c r="L66" s="101">
        <f t="shared" si="0"/>
        <v>1.8790833875462474</v>
      </c>
      <c r="N66" s="244"/>
      <c r="O66" s="250" t="s">
        <v>91</v>
      </c>
      <c r="P66" s="251">
        <v>1.5915182935382641</v>
      </c>
      <c r="Q66" s="154">
        <v>2.5536521691970138</v>
      </c>
      <c r="R66" s="154">
        <v>1.4926299158184306</v>
      </c>
      <c r="S66" s="154">
        <v>6.32600082040915E-2</v>
      </c>
      <c r="T66" s="154">
        <v>9.9019438637491657</v>
      </c>
      <c r="U66" s="251">
        <v>14170</v>
      </c>
      <c r="V66" s="251">
        <v>0.10201</v>
      </c>
      <c r="W66" s="252">
        <v>1492.66</v>
      </c>
      <c r="X66" s="131"/>
      <c r="Y66" s="151">
        <v>0.66337570938788237</v>
      </c>
      <c r="Z66" s="151"/>
      <c r="AA66" s="152" t="s">
        <v>91</v>
      </c>
      <c r="AB66" s="153">
        <v>2.0868199999999999</v>
      </c>
      <c r="AC66" s="154">
        <v>1.59152</v>
      </c>
      <c r="AD66" s="154">
        <v>2.5536500000000002</v>
      </c>
      <c r="AE66" s="154">
        <v>1.4926399999999997</v>
      </c>
      <c r="AF66" s="154">
        <v>8.3259999999999529E-2</v>
      </c>
      <c r="AG66" s="153">
        <v>13400</v>
      </c>
      <c r="AH66" s="153">
        <v>0.10095999999999999</v>
      </c>
      <c r="AI66" s="155">
        <v>1412.38</v>
      </c>
      <c r="AJ66" s="131"/>
      <c r="AK66" s="151">
        <v>5.8950140896925421E-3</v>
      </c>
      <c r="AL66" s="204"/>
      <c r="AM66" s="142"/>
      <c r="AN66" s="152" t="s">
        <v>91</v>
      </c>
      <c r="AO66" s="153">
        <v>15.419309999999998</v>
      </c>
      <c r="AP66" s="154">
        <v>2.0868199999999999</v>
      </c>
      <c r="AQ66" s="154">
        <v>1.5915200000000003</v>
      </c>
      <c r="AR66" s="154">
        <v>2.5536499999999998</v>
      </c>
      <c r="AS66" s="154">
        <v>1.4926399999999997</v>
      </c>
      <c r="AT66" s="153">
        <v>13390</v>
      </c>
      <c r="AU66" s="153">
        <v>9.1819999999999999E-2</v>
      </c>
      <c r="AV66" s="155">
        <v>1254.8</v>
      </c>
      <c r="AW66"/>
      <c r="AX66" s="139" t="s">
        <v>191</v>
      </c>
      <c r="AY66" s="139" t="s">
        <v>90</v>
      </c>
      <c r="AZ66" s="148">
        <v>8.27</v>
      </c>
      <c r="BA66" s="149">
        <v>0.30000000000000004</v>
      </c>
      <c r="BB66" s="149">
        <v>5.04</v>
      </c>
      <c r="BC66" s="149">
        <v>7.62981</v>
      </c>
      <c r="BD66" s="149"/>
      <c r="BE66" s="148"/>
      <c r="BF66" s="148"/>
      <c r="BG66" s="150"/>
      <c r="BH66" s="131"/>
      <c r="BI66" s="151" t="e">
        <v>#DIV/0!</v>
      </c>
      <c r="BK66" s="139" t="s">
        <v>191</v>
      </c>
      <c r="BL66" s="139" t="s">
        <v>90</v>
      </c>
      <c r="BM66" s="148">
        <v>1.4</v>
      </c>
      <c r="BN66" s="149">
        <v>8.27</v>
      </c>
      <c r="BO66" s="149">
        <v>0.30000000000000004</v>
      </c>
      <c r="BP66" s="149">
        <v>5.04</v>
      </c>
      <c r="BQ66" s="149">
        <v>7.62981</v>
      </c>
      <c r="BR66" s="148"/>
      <c r="BS66" s="148">
        <v>1.609E-2</v>
      </c>
      <c r="BT66" s="150"/>
      <c r="BU66" s="131"/>
      <c r="BV66" s="151" t="e">
        <v>#DIV/0!</v>
      </c>
      <c r="BZ66" s="128" t="s">
        <v>191</v>
      </c>
      <c r="CA66" s="128" t="s">
        <v>90</v>
      </c>
      <c r="CB66" s="132">
        <v>3.35</v>
      </c>
      <c r="CC66" s="132">
        <v>1.4</v>
      </c>
      <c r="CD66" s="132">
        <v>8.27</v>
      </c>
      <c r="CE66" s="132">
        <v>0.30000000000000004</v>
      </c>
      <c r="CF66" s="132">
        <v>5.04</v>
      </c>
      <c r="CG66" s="132"/>
      <c r="CH66" s="132">
        <v>1.575E-2</v>
      </c>
      <c r="CI66" s="132"/>
      <c r="CJ66" s="132" t="e">
        <v>#DIV/0!</v>
      </c>
    </row>
    <row r="67" spans="1:88">
      <c r="A67" s="210"/>
      <c r="B67" s="215" t="s">
        <v>94</v>
      </c>
      <c r="C67" s="216">
        <v>54.550724822993899</v>
      </c>
      <c r="D67" s="55">
        <v>111.29662483411191</v>
      </c>
      <c r="E67" s="55">
        <v>100.7225826501986</v>
      </c>
      <c r="F67" s="55">
        <v>99.262055150981581</v>
      </c>
      <c r="G67" s="55">
        <v>98.70709612829188</v>
      </c>
      <c r="H67" s="216">
        <v>11510</v>
      </c>
      <c r="I67" s="216">
        <v>4.9994399999999999</v>
      </c>
      <c r="J67" s="225">
        <v>56794.13</v>
      </c>
      <c r="K67"/>
      <c r="L67" s="101">
        <f t="shared" si="0"/>
        <v>0.17379805999016429</v>
      </c>
      <c r="N67" s="244"/>
      <c r="O67" s="250" t="s">
        <v>93</v>
      </c>
      <c r="P67" s="251">
        <v>51.266909425060533</v>
      </c>
      <c r="Q67" s="154">
        <v>37.564180827893679</v>
      </c>
      <c r="R67" s="154">
        <v>28.267847486478168</v>
      </c>
      <c r="S67" s="154">
        <v>34.960300472955637</v>
      </c>
      <c r="T67" s="154">
        <v>34.08075567643909</v>
      </c>
      <c r="U67" s="251">
        <v>4390</v>
      </c>
      <c r="V67" s="251">
        <v>0.37468000000000001</v>
      </c>
      <c r="W67" s="252">
        <v>1687.16</v>
      </c>
      <c r="X67" s="131"/>
      <c r="Y67" s="151">
        <v>2.0200073304511181</v>
      </c>
      <c r="Z67" s="151"/>
      <c r="AA67" s="152" t="s">
        <v>93</v>
      </c>
      <c r="AB67" s="153">
        <v>26.207249999999998</v>
      </c>
      <c r="AC67" s="154">
        <v>51.266899999999993</v>
      </c>
      <c r="AD67" s="154">
        <v>37.564190000000004</v>
      </c>
      <c r="AE67" s="154">
        <v>28.267859999999999</v>
      </c>
      <c r="AF67" s="154">
        <v>34.960299999999997</v>
      </c>
      <c r="AG67" s="153">
        <v>4410</v>
      </c>
      <c r="AH67" s="153">
        <v>0.36695</v>
      </c>
      <c r="AI67" s="155">
        <v>1672.26</v>
      </c>
      <c r="AJ67" s="131"/>
      <c r="AK67" s="151">
        <v>2.09060193988973</v>
      </c>
      <c r="AL67" s="204"/>
      <c r="AM67" s="142"/>
      <c r="AN67" s="152" t="s">
        <v>93</v>
      </c>
      <c r="AO67" s="153">
        <v>21.923189999999995</v>
      </c>
      <c r="AP67" s="154">
        <v>26.207250000000005</v>
      </c>
      <c r="AQ67" s="154">
        <v>51.266899999999993</v>
      </c>
      <c r="AR67" s="154">
        <v>37.564190000000011</v>
      </c>
      <c r="AS67" s="154">
        <v>27.287259999999996</v>
      </c>
      <c r="AT67" s="153">
        <v>4420</v>
      </c>
      <c r="AU67" s="153">
        <v>0.35929</v>
      </c>
      <c r="AV67" s="155">
        <v>1628.34</v>
      </c>
      <c r="AW67"/>
      <c r="AX67" s="142"/>
      <c r="AY67" s="152" t="s">
        <v>91</v>
      </c>
      <c r="AZ67" s="153">
        <v>19.065020000000001</v>
      </c>
      <c r="BA67" s="154">
        <v>15.35012</v>
      </c>
      <c r="BB67" s="154">
        <v>2.34538</v>
      </c>
      <c r="BC67" s="154">
        <v>1.8244000000000005</v>
      </c>
      <c r="BD67" s="154">
        <v>2.0821099999999997</v>
      </c>
      <c r="BE67" s="153">
        <v>13360</v>
      </c>
      <c r="BF67" s="153">
        <v>9.0899999999999995E-2</v>
      </c>
      <c r="BG67" s="155">
        <v>1229.79</v>
      </c>
      <c r="BH67" s="131"/>
      <c r="BI67" s="151">
        <v>0.16930614169898922</v>
      </c>
      <c r="BK67" s="142"/>
      <c r="BL67" s="152" t="s">
        <v>91</v>
      </c>
      <c r="BM67" s="153">
        <v>5.64</v>
      </c>
      <c r="BN67" s="154">
        <v>19.065020000000001</v>
      </c>
      <c r="BO67" s="154">
        <v>15.330119999999999</v>
      </c>
      <c r="BP67" s="154">
        <v>2.34538</v>
      </c>
      <c r="BQ67" s="154">
        <v>1.5621400000000005</v>
      </c>
      <c r="BR67" s="153">
        <v>12910</v>
      </c>
      <c r="BS67" s="153">
        <v>8.9990000000000001E-2</v>
      </c>
      <c r="BT67" s="155">
        <v>1177.04</v>
      </c>
      <c r="BU67" s="131"/>
      <c r="BV67" s="151">
        <v>0.13271766465030929</v>
      </c>
      <c r="BZ67" s="128"/>
      <c r="CA67" s="128" t="s">
        <v>91</v>
      </c>
      <c r="CB67" s="132">
        <v>8.75</v>
      </c>
      <c r="CC67" s="132">
        <v>5.64</v>
      </c>
      <c r="CD67" s="132">
        <v>19.07</v>
      </c>
      <c r="CE67" s="132">
        <v>15.329999999999998</v>
      </c>
      <c r="CF67" s="132">
        <v>2.34538</v>
      </c>
      <c r="CG67" s="132">
        <v>12640</v>
      </c>
      <c r="CH67" s="132">
        <v>8.906E-2</v>
      </c>
      <c r="CI67" s="132">
        <v>1134.74</v>
      </c>
      <c r="CJ67" s="132">
        <v>0.20668875689585278</v>
      </c>
    </row>
    <row r="68" spans="1:88">
      <c r="A68" s="210"/>
      <c r="B68" s="215" t="s">
        <v>95</v>
      </c>
      <c r="C68" s="216">
        <v>261.54416546296642</v>
      </c>
      <c r="D68" s="55">
        <v>557.95596264371795</v>
      </c>
      <c r="E68" s="55">
        <v>2698.1138436241949</v>
      </c>
      <c r="F68" s="55">
        <v>734.72283148811346</v>
      </c>
      <c r="G68" s="55">
        <v>748.59656964454734</v>
      </c>
      <c r="H68" s="216"/>
      <c r="I68" s="216">
        <v>11.338139999999999</v>
      </c>
      <c r="J68" s="225"/>
      <c r="K68"/>
      <c r="L68" s="101" t="e">
        <f t="shared" si="0"/>
        <v>#DIV/0!</v>
      </c>
      <c r="N68" s="244"/>
      <c r="O68" s="250" t="s">
        <v>94</v>
      </c>
      <c r="P68" s="251">
        <v>32.822323039822564</v>
      </c>
      <c r="Q68" s="154">
        <v>54.550724822993899</v>
      </c>
      <c r="R68" s="154">
        <v>111.29662483411188</v>
      </c>
      <c r="S68" s="154">
        <v>100.72258265019855</v>
      </c>
      <c r="T68" s="154">
        <v>99.015002150981601</v>
      </c>
      <c r="U68" s="251">
        <v>11040</v>
      </c>
      <c r="V68" s="251">
        <v>4.9057700000000004</v>
      </c>
      <c r="W68" s="252">
        <v>53906.7</v>
      </c>
      <c r="X68" s="131"/>
      <c r="Y68" s="151">
        <v>0.18367847067429763</v>
      </c>
      <c r="Z68" s="151"/>
      <c r="AA68" s="152" t="s">
        <v>94</v>
      </c>
      <c r="AB68" s="153">
        <v>28.463699999999996</v>
      </c>
      <c r="AC68" s="154">
        <v>32.822330000000001</v>
      </c>
      <c r="AD68" s="154">
        <v>54.550730000000001</v>
      </c>
      <c r="AE68" s="154">
        <v>111.29662999999999</v>
      </c>
      <c r="AF68" s="154">
        <v>100.72257</v>
      </c>
      <c r="AG68" s="153">
        <v>10840</v>
      </c>
      <c r="AH68" s="153">
        <v>4.8572699999999998</v>
      </c>
      <c r="AI68" s="155">
        <v>54457.41</v>
      </c>
      <c r="AJ68" s="131"/>
      <c r="AK68" s="151">
        <v>0.18495659268408102</v>
      </c>
      <c r="AL68" s="204"/>
      <c r="AM68" s="142"/>
      <c r="AN68" s="152" t="s">
        <v>94</v>
      </c>
      <c r="AO68" s="153">
        <v>31.286130000000004</v>
      </c>
      <c r="AP68" s="154">
        <v>28.463699999999999</v>
      </c>
      <c r="AQ68" s="154">
        <v>32.822330000000001</v>
      </c>
      <c r="AR68" s="154">
        <v>54.550729999999994</v>
      </c>
      <c r="AS68" s="154">
        <v>108.74336</v>
      </c>
      <c r="AT68" s="153">
        <v>10210</v>
      </c>
      <c r="AU68" s="153">
        <v>4.8078500000000002</v>
      </c>
      <c r="AV68" s="155">
        <v>49444.25</v>
      </c>
      <c r="AW68"/>
      <c r="AX68" s="142"/>
      <c r="AY68" s="152" t="s">
        <v>92</v>
      </c>
      <c r="AZ68" s="153">
        <v>16.2</v>
      </c>
      <c r="BA68" s="154"/>
      <c r="BB68" s="154"/>
      <c r="BC68" s="154"/>
      <c r="BD68" s="154"/>
      <c r="BE68" s="153"/>
      <c r="BF68" s="153"/>
      <c r="BG68" s="155"/>
      <c r="BH68" s="131"/>
      <c r="BI68" s="151" t="e">
        <v>#DIV/0!</v>
      </c>
      <c r="BK68" s="142"/>
      <c r="BL68" s="152" t="s">
        <v>92</v>
      </c>
      <c r="BM68" s="153">
        <v>11.96</v>
      </c>
      <c r="BN68" s="154">
        <v>16.2</v>
      </c>
      <c r="BO68" s="154"/>
      <c r="BP68" s="154"/>
      <c r="BQ68" s="154"/>
      <c r="BR68" s="153"/>
      <c r="BS68" s="153"/>
      <c r="BT68" s="155"/>
      <c r="BU68" s="131"/>
      <c r="BV68" s="151" t="e">
        <v>#DIV/0!</v>
      </c>
      <c r="BZ68" s="128"/>
      <c r="CA68" s="128" t="s">
        <v>92</v>
      </c>
      <c r="CB68" s="132">
        <v>7.12</v>
      </c>
      <c r="CC68" s="132">
        <v>11.96</v>
      </c>
      <c r="CD68" s="132">
        <v>16.2</v>
      </c>
      <c r="CE68" s="132"/>
      <c r="CF68" s="132"/>
      <c r="CG68" s="132"/>
      <c r="CH68" s="132"/>
      <c r="CI68" s="132"/>
      <c r="CJ68" s="132" t="e">
        <v>#DIV/0!</v>
      </c>
    </row>
    <row r="69" spans="1:88">
      <c r="A69" s="210"/>
      <c r="B69" s="215" t="s">
        <v>96</v>
      </c>
      <c r="C69" s="216">
        <v>16.289354079783671</v>
      </c>
      <c r="D69" s="55">
        <v>11.706992938492007</v>
      </c>
      <c r="E69" s="55">
        <v>8.5656734983068272</v>
      </c>
      <c r="F69" s="55">
        <v>18.988666421495605</v>
      </c>
      <c r="G69" s="55">
        <v>26.941640164954407</v>
      </c>
      <c r="H69" s="216">
        <v>7210</v>
      </c>
      <c r="I69" s="216">
        <v>7.1629999999999999E-2</v>
      </c>
      <c r="J69" s="225">
        <v>504.96</v>
      </c>
      <c r="K69"/>
      <c r="L69" s="101">
        <f t="shared" si="0"/>
        <v>5.3354008564944566</v>
      </c>
      <c r="N69" s="244"/>
      <c r="O69" s="250" t="s">
        <v>95</v>
      </c>
      <c r="P69" s="251">
        <v>99.457486325814074</v>
      </c>
      <c r="Q69" s="154">
        <v>261.54416546296642</v>
      </c>
      <c r="R69" s="154">
        <v>552.73125264371788</v>
      </c>
      <c r="S69" s="154">
        <v>2677.7476336241957</v>
      </c>
      <c r="T69" s="154">
        <v>717.78494748811352</v>
      </c>
      <c r="U69" s="251"/>
      <c r="V69" s="251">
        <v>11.484640000000001</v>
      </c>
      <c r="W69" s="252"/>
      <c r="X69" s="131"/>
      <c r="Y69" s="151" t="e">
        <v>#DIV/0!</v>
      </c>
      <c r="Z69" s="151"/>
      <c r="AA69" s="152" t="s">
        <v>95</v>
      </c>
      <c r="AB69" s="153">
        <v>85.755079999999992</v>
      </c>
      <c r="AC69" s="154">
        <v>99.457470000000001</v>
      </c>
      <c r="AD69" s="154">
        <v>261.54416999999995</v>
      </c>
      <c r="AE69" s="154">
        <v>552.73126999999988</v>
      </c>
      <c r="AF69" s="154">
        <v>2677.7476299999994</v>
      </c>
      <c r="AG69" s="153"/>
      <c r="AH69" s="153">
        <v>11.47598</v>
      </c>
      <c r="AI69" s="155"/>
      <c r="AJ69" s="131"/>
      <c r="AK69" s="151" t="e">
        <v>#DIV/0!</v>
      </c>
      <c r="AL69" s="204"/>
      <c r="AM69" s="142"/>
      <c r="AN69" s="152" t="s">
        <v>95</v>
      </c>
      <c r="AO69" s="153">
        <v>87.281349999999975</v>
      </c>
      <c r="AP69" s="154">
        <v>85.755079999999978</v>
      </c>
      <c r="AQ69" s="154">
        <v>99.457470000000001</v>
      </c>
      <c r="AR69" s="154">
        <v>261.96858000000003</v>
      </c>
      <c r="AS69" s="154">
        <v>552.94987999999989</v>
      </c>
      <c r="AT69" s="153"/>
      <c r="AU69" s="153">
        <v>11.389559999999999</v>
      </c>
      <c r="AV69" s="155"/>
      <c r="AW69"/>
      <c r="AX69" s="142"/>
      <c r="AY69" s="152" t="s">
        <v>93</v>
      </c>
      <c r="AZ69" s="153">
        <v>24.531290000000002</v>
      </c>
      <c r="BA69" s="154">
        <v>22.028189999999995</v>
      </c>
      <c r="BB69" s="154">
        <v>25.18272</v>
      </c>
      <c r="BC69" s="154">
        <v>49.892459999999993</v>
      </c>
      <c r="BD69" s="154">
        <v>36.023300000000013</v>
      </c>
      <c r="BE69" s="153"/>
      <c r="BF69" s="153">
        <v>0.35171000000000002</v>
      </c>
      <c r="BG69" s="155"/>
      <c r="BH69" s="131"/>
      <c r="BI69" s="151" t="e">
        <v>#DIV/0!</v>
      </c>
      <c r="BK69" s="142"/>
      <c r="BL69" s="152" t="s">
        <v>93</v>
      </c>
      <c r="BM69" s="153">
        <v>27.56</v>
      </c>
      <c r="BN69" s="154">
        <v>24.760200000000001</v>
      </c>
      <c r="BO69" s="154">
        <v>22.560000000000002</v>
      </c>
      <c r="BP69" s="154">
        <v>25.182720000000007</v>
      </c>
      <c r="BQ69" s="154">
        <v>49.551699999999997</v>
      </c>
      <c r="BR69" s="153">
        <v>4660</v>
      </c>
      <c r="BS69" s="153">
        <v>0.33189999999999997</v>
      </c>
      <c r="BT69" s="155">
        <v>1551</v>
      </c>
      <c r="BU69" s="131"/>
      <c r="BV69" s="151">
        <v>3.194822695035461</v>
      </c>
      <c r="BZ69" s="128"/>
      <c r="CA69" s="128" t="s">
        <v>93</v>
      </c>
      <c r="CB69" s="132">
        <v>23.86</v>
      </c>
      <c r="CC69" s="132">
        <v>27.56</v>
      </c>
      <c r="CD69" s="132">
        <v>24.759999999999998</v>
      </c>
      <c r="CE69" s="132">
        <v>22.559999999999995</v>
      </c>
      <c r="CF69" s="132">
        <v>25.184090000000008</v>
      </c>
      <c r="CG69" s="132"/>
      <c r="CH69" s="132">
        <v>0.32406000000000001</v>
      </c>
      <c r="CI69" s="132"/>
      <c r="CJ69" s="132" t="e">
        <v>#DIV/0!</v>
      </c>
    </row>
    <row r="70" spans="1:88">
      <c r="A70" s="210"/>
      <c r="B70" s="215" t="s">
        <v>97</v>
      </c>
      <c r="C70" s="216">
        <v>166.21150703245732</v>
      </c>
      <c r="D70" s="55">
        <v>279.96234423469213</v>
      </c>
      <c r="E70" s="55">
        <v>176.70441751523589</v>
      </c>
      <c r="F70" s="55">
        <v>117.63470791750389</v>
      </c>
      <c r="G70" s="55">
        <v>86.722030762422705</v>
      </c>
      <c r="H70" s="216">
        <v>7370</v>
      </c>
      <c r="I70" s="216">
        <v>10.62717</v>
      </c>
      <c r="J70" s="225">
        <v>77453.59</v>
      </c>
      <c r="K70"/>
      <c r="L70" s="101">
        <f t="shared" si="0"/>
        <v>0.11196644437323397</v>
      </c>
      <c r="N70" s="244"/>
      <c r="O70" s="250" t="s">
        <v>96</v>
      </c>
      <c r="P70" s="251">
        <v>20.084159953444857</v>
      </c>
      <c r="Q70" s="154">
        <v>16.289354079783667</v>
      </c>
      <c r="R70" s="154">
        <v>11.706992938492007</v>
      </c>
      <c r="S70" s="154">
        <v>8.5656734983068308</v>
      </c>
      <c r="T70" s="154">
        <v>18.717806091495607</v>
      </c>
      <c r="U70" s="251">
        <v>6990</v>
      </c>
      <c r="V70" s="251">
        <v>7.3929999999999996E-2</v>
      </c>
      <c r="W70" s="252">
        <v>538.89</v>
      </c>
      <c r="X70" s="131"/>
      <c r="Y70" s="151">
        <v>3.4734001542978357</v>
      </c>
      <c r="Z70" s="151"/>
      <c r="AA70" s="152" t="s">
        <v>96</v>
      </c>
      <c r="AB70" s="153">
        <v>25.677389999999999</v>
      </c>
      <c r="AC70" s="154">
        <v>20.084160000000001</v>
      </c>
      <c r="AD70" s="154">
        <v>16.289350000000002</v>
      </c>
      <c r="AE70" s="154">
        <v>11.706990000000001</v>
      </c>
      <c r="AF70" s="154">
        <v>8.4956800000000001</v>
      </c>
      <c r="AG70" s="153">
        <v>6750</v>
      </c>
      <c r="AH70" s="153">
        <v>7.3539999999999994E-2</v>
      </c>
      <c r="AI70" s="155">
        <v>508.05</v>
      </c>
      <c r="AJ70" s="131"/>
      <c r="AK70" s="151">
        <v>1.6722133648262967</v>
      </c>
      <c r="AL70" s="204"/>
      <c r="AM70" s="142"/>
      <c r="AN70" s="152" t="s">
        <v>96</v>
      </c>
      <c r="AO70" s="153">
        <v>24.436810000000005</v>
      </c>
      <c r="AP70" s="154">
        <v>25.677389999999999</v>
      </c>
      <c r="AQ70" s="154">
        <v>20.084160000000001</v>
      </c>
      <c r="AR70" s="154">
        <v>16.289349999999999</v>
      </c>
      <c r="AS70" s="154">
        <v>11.418840000000001</v>
      </c>
      <c r="AT70" s="153">
        <v>6760</v>
      </c>
      <c r="AU70" s="153">
        <v>7.2679999999999995E-2</v>
      </c>
      <c r="AV70" s="155">
        <v>496.99</v>
      </c>
      <c r="AW70"/>
      <c r="AX70" s="142"/>
      <c r="AY70" s="152" t="s">
        <v>94</v>
      </c>
      <c r="AZ70" s="153">
        <v>93.95</v>
      </c>
      <c r="BA70" s="154">
        <v>35.744100000000003</v>
      </c>
      <c r="BB70" s="154">
        <v>28.321589999999993</v>
      </c>
      <c r="BC70" s="154">
        <v>33.307250000000003</v>
      </c>
      <c r="BD70" s="154">
        <v>53.521699999999996</v>
      </c>
      <c r="BE70" s="153">
        <v>10120</v>
      </c>
      <c r="BF70" s="153">
        <v>4.7576099999999997</v>
      </c>
      <c r="BG70" s="155">
        <v>47913.78</v>
      </c>
      <c r="BH70" s="131"/>
      <c r="BI70" s="151">
        <v>0.11170419031852631</v>
      </c>
      <c r="BK70" s="142"/>
      <c r="BL70" s="152" t="s">
        <v>94</v>
      </c>
      <c r="BM70" s="153">
        <v>108.57000000000002</v>
      </c>
      <c r="BN70" s="154">
        <v>95.03</v>
      </c>
      <c r="BO70" s="154">
        <v>40.354100000000003</v>
      </c>
      <c r="BP70" s="154">
        <v>32.701590000000003</v>
      </c>
      <c r="BQ70" s="154">
        <v>37.768010000000004</v>
      </c>
      <c r="BR70" s="153">
        <v>9550</v>
      </c>
      <c r="BS70" s="153">
        <v>4.8721699999999997</v>
      </c>
      <c r="BT70" s="155">
        <v>48525.75</v>
      </c>
      <c r="BU70" s="131"/>
      <c r="BV70" s="151">
        <v>7.7830862995419955E-2</v>
      </c>
      <c r="BZ70" s="128"/>
      <c r="CA70" s="128" t="s">
        <v>94</v>
      </c>
      <c r="CB70" s="132">
        <v>66.120000000000033</v>
      </c>
      <c r="CC70" s="132">
        <v>108.57000000000002</v>
      </c>
      <c r="CD70" s="132">
        <v>95.03</v>
      </c>
      <c r="CE70" s="132">
        <v>40.35</v>
      </c>
      <c r="CF70" s="132">
        <v>32.697020000000002</v>
      </c>
      <c r="CG70" s="132">
        <v>8740</v>
      </c>
      <c r="CH70" s="132">
        <v>4.8052900000000003</v>
      </c>
      <c r="CI70" s="132">
        <v>43886.02</v>
      </c>
      <c r="CJ70" s="132">
        <v>7.4504409376835723E-2</v>
      </c>
    </row>
    <row r="71" spans="1:88">
      <c r="A71" s="210"/>
      <c r="B71" s="215" t="s">
        <v>98</v>
      </c>
      <c r="C71" s="216">
        <v>98.07441828210672</v>
      </c>
      <c r="D71" s="55">
        <v>89.703398674227287</v>
      </c>
      <c r="E71" s="55">
        <v>128.97004567149281</v>
      </c>
      <c r="F71" s="55">
        <v>151.61819400281104</v>
      </c>
      <c r="G71" s="55">
        <v>249.47662469121715</v>
      </c>
      <c r="H71" s="216">
        <v>3820</v>
      </c>
      <c r="I71" s="216">
        <v>6.4207400000000003</v>
      </c>
      <c r="J71" s="225">
        <v>24585.17</v>
      </c>
      <c r="K71"/>
      <c r="L71" s="101">
        <f t="shared" ref="L71:L135" si="1">G71/J71*100</f>
        <v>1.014744354792817</v>
      </c>
      <c r="N71" s="244"/>
      <c r="O71" s="250" t="s">
        <v>97</v>
      </c>
      <c r="P71" s="251">
        <v>146.91322213882916</v>
      </c>
      <c r="Q71" s="154">
        <v>166.21150703245732</v>
      </c>
      <c r="R71" s="154">
        <v>279.96234423469207</v>
      </c>
      <c r="S71" s="154">
        <v>176.70441751523589</v>
      </c>
      <c r="T71" s="154">
        <v>117.59902791750385</v>
      </c>
      <c r="U71" s="251">
        <v>6630</v>
      </c>
      <c r="V71" s="251">
        <v>10.766999999999999</v>
      </c>
      <c r="W71" s="252">
        <v>72442.960000000006</v>
      </c>
      <c r="X71" s="131"/>
      <c r="Y71" s="151">
        <v>0.16233327285012075</v>
      </c>
      <c r="Z71" s="151"/>
      <c r="AA71" s="152" t="s">
        <v>97</v>
      </c>
      <c r="AB71" s="153">
        <v>260.11676999999997</v>
      </c>
      <c r="AC71" s="154">
        <v>146.91323</v>
      </c>
      <c r="AD71" s="154">
        <v>166.21149999999997</v>
      </c>
      <c r="AE71" s="154">
        <v>279.96232999999995</v>
      </c>
      <c r="AF71" s="154">
        <v>176.70803999999998</v>
      </c>
      <c r="AG71" s="153">
        <v>6390</v>
      </c>
      <c r="AH71" s="153">
        <v>10.64879</v>
      </c>
      <c r="AI71" s="155">
        <v>68147.55</v>
      </c>
      <c r="AJ71" s="131"/>
      <c r="AK71" s="151">
        <v>0.25930211724412688</v>
      </c>
      <c r="AL71" s="204"/>
      <c r="AM71" s="142"/>
      <c r="AN71" s="152" t="s">
        <v>97</v>
      </c>
      <c r="AO71" s="153">
        <v>224.74012000000002</v>
      </c>
      <c r="AP71" s="154">
        <v>260.11676999999997</v>
      </c>
      <c r="AQ71" s="154">
        <v>146.91323</v>
      </c>
      <c r="AR71" s="154">
        <v>166.22155000000006</v>
      </c>
      <c r="AS71" s="154">
        <v>277.68146999999999</v>
      </c>
      <c r="AT71" s="153">
        <v>6130</v>
      </c>
      <c r="AU71" s="153">
        <v>10.52839</v>
      </c>
      <c r="AV71" s="155">
        <v>64058.6</v>
      </c>
      <c r="AW71"/>
      <c r="AX71" s="142"/>
      <c r="AY71" s="152" t="s">
        <v>95</v>
      </c>
      <c r="AZ71" s="153">
        <v>129.12533999999999</v>
      </c>
      <c r="BA71" s="154">
        <v>87.068150000000003</v>
      </c>
      <c r="BB71" s="154">
        <v>87.807080000000013</v>
      </c>
      <c r="BC71" s="154">
        <v>101.07541000000001</v>
      </c>
      <c r="BD71" s="154">
        <v>261.69317000000007</v>
      </c>
      <c r="BE71" s="153"/>
      <c r="BF71" s="153">
        <v>11.379110000000001</v>
      </c>
      <c r="BG71" s="155"/>
      <c r="BH71" s="131"/>
      <c r="BI71" s="151" t="e">
        <v>#DIV/0!</v>
      </c>
      <c r="BK71" s="142"/>
      <c r="BL71" s="152" t="s">
        <v>95</v>
      </c>
      <c r="BM71" s="153">
        <v>115.07</v>
      </c>
      <c r="BN71" s="154">
        <v>129.13999999999999</v>
      </c>
      <c r="BO71" s="154">
        <v>86.874060000000014</v>
      </c>
      <c r="BP71" s="154">
        <v>87.847079999999977</v>
      </c>
      <c r="BQ71" s="154">
        <v>101.24066999999999</v>
      </c>
      <c r="BR71" s="153"/>
      <c r="BS71" s="153">
        <v>11.26563</v>
      </c>
      <c r="BT71" s="155"/>
      <c r="BU71" s="131"/>
      <c r="BV71" s="151" t="e">
        <v>#DIV/0!</v>
      </c>
      <c r="BZ71" s="128"/>
      <c r="CA71" s="128" t="s">
        <v>95</v>
      </c>
      <c r="CB71" s="132">
        <v>127.48000000000003</v>
      </c>
      <c r="CC71" s="132">
        <v>115.07</v>
      </c>
      <c r="CD71" s="132">
        <v>129.13999999999999</v>
      </c>
      <c r="CE71" s="132">
        <v>86.869999999999976</v>
      </c>
      <c r="CF71" s="132">
        <v>87.847079999999977</v>
      </c>
      <c r="CG71" s="132"/>
      <c r="CH71" s="132">
        <v>11.270949999999999</v>
      </c>
      <c r="CI71" s="132"/>
      <c r="CJ71" s="132" t="e">
        <v>#DIV/0!</v>
      </c>
    </row>
    <row r="72" spans="1:88">
      <c r="A72" s="210"/>
      <c r="B72" s="215" t="s">
        <v>99</v>
      </c>
      <c r="C72" s="216">
        <v>39.708802773269099</v>
      </c>
      <c r="D72" s="55">
        <v>24.097612984450976</v>
      </c>
      <c r="E72" s="55">
        <v>8.5798920450226106</v>
      </c>
      <c r="F72" s="55">
        <v>5.8434952087764191</v>
      </c>
      <c r="G72" s="55">
        <v>31.333296241987981</v>
      </c>
      <c r="H72" s="216">
        <v>9780</v>
      </c>
      <c r="I72" s="216">
        <v>0.11144999999999999</v>
      </c>
      <c r="J72" s="225">
        <v>1096.25</v>
      </c>
      <c r="K72"/>
      <c r="L72" s="101">
        <f t="shared" si="1"/>
        <v>2.8582254268632137</v>
      </c>
      <c r="N72" s="244"/>
      <c r="O72" s="250" t="s">
        <v>98</v>
      </c>
      <c r="P72" s="251">
        <v>169.14106156285692</v>
      </c>
      <c r="Q72" s="154">
        <v>98.07441828210672</v>
      </c>
      <c r="R72" s="154">
        <v>89.703398674227273</v>
      </c>
      <c r="S72" s="154">
        <v>128.97004567149287</v>
      </c>
      <c r="T72" s="154">
        <v>151.55684000281101</v>
      </c>
      <c r="U72" s="251">
        <v>3560</v>
      </c>
      <c r="V72" s="251">
        <v>6.3778499999999996</v>
      </c>
      <c r="W72" s="252">
        <v>23357.1</v>
      </c>
      <c r="X72" s="131"/>
      <c r="Y72" s="151">
        <v>0.64886839548921327</v>
      </c>
      <c r="Z72" s="151"/>
      <c r="AA72" s="152" t="s">
        <v>98</v>
      </c>
      <c r="AB72" s="153">
        <v>219.90826999999996</v>
      </c>
      <c r="AC72" s="154">
        <v>169.14106000000001</v>
      </c>
      <c r="AD72" s="154">
        <v>98.074419999999989</v>
      </c>
      <c r="AE72" s="154">
        <v>89.703379999999981</v>
      </c>
      <c r="AF72" s="154">
        <v>129.19683999999998</v>
      </c>
      <c r="AG72" s="153">
        <v>3920</v>
      </c>
      <c r="AH72" s="153">
        <v>6.3447199999999997</v>
      </c>
      <c r="AI72" s="155">
        <v>25572.07</v>
      </c>
      <c r="AJ72" s="131"/>
      <c r="AK72" s="151">
        <v>0.50522636610958749</v>
      </c>
      <c r="AL72" s="204"/>
      <c r="AM72" s="142"/>
      <c r="AN72" s="152" t="s">
        <v>98</v>
      </c>
      <c r="AO72" s="153">
        <v>277.84591</v>
      </c>
      <c r="AP72" s="154">
        <v>219.90826999999999</v>
      </c>
      <c r="AQ72" s="154">
        <v>169.1410600000001</v>
      </c>
      <c r="AR72" s="154">
        <v>98.076379999999986</v>
      </c>
      <c r="AS72" s="154">
        <v>88.205809999999985</v>
      </c>
      <c r="AT72" s="153">
        <v>3940</v>
      </c>
      <c r="AU72" s="153">
        <v>6.1265799999999997</v>
      </c>
      <c r="AV72" s="155">
        <v>24713.1</v>
      </c>
      <c r="AW72"/>
      <c r="AX72" s="142"/>
      <c r="AY72" s="152" t="s">
        <v>96</v>
      </c>
      <c r="AZ72" s="153">
        <v>32.450710000000001</v>
      </c>
      <c r="BA72" s="154">
        <v>24.616809999999997</v>
      </c>
      <c r="BB72" s="154">
        <v>25.662969999999998</v>
      </c>
      <c r="BC72" s="154">
        <v>20.01595</v>
      </c>
      <c r="BD72" s="154">
        <v>15.601710000000001</v>
      </c>
      <c r="BE72" s="153">
        <v>7070</v>
      </c>
      <c r="BF72" s="153">
        <v>7.2340000000000002E-2</v>
      </c>
      <c r="BG72" s="155">
        <v>517.52</v>
      </c>
      <c r="BH72" s="131"/>
      <c r="BI72" s="151">
        <v>3.0147066780027827</v>
      </c>
      <c r="BK72" s="142"/>
      <c r="BL72" s="152" t="s">
        <v>96</v>
      </c>
      <c r="BM72" s="153">
        <v>35.950000000000003</v>
      </c>
      <c r="BN72" s="154">
        <v>32.449999999999996</v>
      </c>
      <c r="BO72" s="154">
        <v>24.54</v>
      </c>
      <c r="BP72" s="154">
        <v>25.662970000000001</v>
      </c>
      <c r="BQ72" s="154">
        <v>19.880100000000002</v>
      </c>
      <c r="BR72" s="153">
        <v>6760</v>
      </c>
      <c r="BS72" s="153">
        <v>7.1999999999999995E-2</v>
      </c>
      <c r="BT72" s="155">
        <v>493.33</v>
      </c>
      <c r="BU72" s="131"/>
      <c r="BV72" s="151">
        <v>4.029777228224515</v>
      </c>
      <c r="BZ72" s="128"/>
      <c r="CA72" s="128" t="s">
        <v>96</v>
      </c>
      <c r="CB72" s="132">
        <v>22.21</v>
      </c>
      <c r="CC72" s="132">
        <v>35.950000000000003</v>
      </c>
      <c r="CD72" s="132">
        <v>32.450000000000003</v>
      </c>
      <c r="CE72" s="132">
        <v>24.540000000000003</v>
      </c>
      <c r="CF72" s="132">
        <v>25.662970000000001</v>
      </c>
      <c r="CG72" s="132">
        <v>6460</v>
      </c>
      <c r="CH72" s="132">
        <v>7.1679999999999994E-2</v>
      </c>
      <c r="CI72" s="132">
        <v>462.51</v>
      </c>
      <c r="CJ72" s="132">
        <v>5.5486302998854082</v>
      </c>
    </row>
    <row r="73" spans="1:88">
      <c r="A73" s="210"/>
      <c r="B73" s="215" t="s">
        <v>100</v>
      </c>
      <c r="C73" s="216">
        <v>279.83510060126235</v>
      </c>
      <c r="D73" s="55">
        <v>411.29423087617351</v>
      </c>
      <c r="E73" s="55">
        <v>265.44658209944657</v>
      </c>
      <c r="F73" s="55">
        <v>366.69684600270932</v>
      </c>
      <c r="G73" s="55">
        <v>396.47636702333944</v>
      </c>
      <c r="H73" s="216">
        <v>4410</v>
      </c>
      <c r="I73" s="216">
        <v>17.247810000000001</v>
      </c>
      <c r="J73" s="225">
        <v>77149.75</v>
      </c>
      <c r="K73"/>
      <c r="L73" s="101">
        <f t="shared" si="1"/>
        <v>0.51390492778439267</v>
      </c>
      <c r="N73" s="244"/>
      <c r="O73" s="250" t="s">
        <v>99</v>
      </c>
      <c r="P73" s="251">
        <v>12.52717809291952</v>
      </c>
      <c r="Q73" s="154">
        <v>39.708802773269099</v>
      </c>
      <c r="R73" s="154">
        <v>24.097612984450976</v>
      </c>
      <c r="S73" s="154">
        <v>8.5798920450226106</v>
      </c>
      <c r="T73" s="154">
        <v>5.8434952087764209</v>
      </c>
      <c r="U73" s="251">
        <v>9650</v>
      </c>
      <c r="V73" s="251">
        <v>0.10783</v>
      </c>
      <c r="W73" s="252">
        <v>1080.1099999999999</v>
      </c>
      <c r="X73" s="131"/>
      <c r="Y73" s="151">
        <v>0.5410092683871478</v>
      </c>
      <c r="Z73" s="151"/>
      <c r="AA73" s="152" t="s">
        <v>99</v>
      </c>
      <c r="AB73" s="153">
        <v>7.6598500000000014</v>
      </c>
      <c r="AC73" s="154">
        <v>12.527150000000001</v>
      </c>
      <c r="AD73" s="154">
        <v>39.708800000000004</v>
      </c>
      <c r="AE73" s="154">
        <v>24.09761</v>
      </c>
      <c r="AF73" s="154">
        <v>8.6498800000000031</v>
      </c>
      <c r="AG73" s="153">
        <v>8830</v>
      </c>
      <c r="AH73" s="153">
        <v>0.10732</v>
      </c>
      <c r="AI73" s="155">
        <v>980.73</v>
      </c>
      <c r="AJ73" s="131"/>
      <c r="AK73" s="151">
        <v>0.88198382837274303</v>
      </c>
      <c r="AL73" s="204"/>
      <c r="AM73" s="142"/>
      <c r="AN73" s="152" t="s">
        <v>99</v>
      </c>
      <c r="AO73" s="153">
        <v>12.025759999999995</v>
      </c>
      <c r="AP73" s="154">
        <v>7.6598499999999996</v>
      </c>
      <c r="AQ73" s="154">
        <v>12.527150000000001</v>
      </c>
      <c r="AR73" s="154">
        <v>39.708800000000011</v>
      </c>
      <c r="AS73" s="154">
        <v>23.22157</v>
      </c>
      <c r="AT73" s="153">
        <v>8430</v>
      </c>
      <c r="AU73" s="153">
        <v>0.10682999999999999</v>
      </c>
      <c r="AV73" s="155">
        <v>944.2</v>
      </c>
      <c r="AW73"/>
      <c r="AX73" s="142"/>
      <c r="AY73" s="152" t="s">
        <v>97</v>
      </c>
      <c r="AZ73" s="153">
        <v>175.05923999999999</v>
      </c>
      <c r="BA73" s="154">
        <v>225.78012000000004</v>
      </c>
      <c r="BB73" s="154">
        <v>261.00018999999998</v>
      </c>
      <c r="BC73" s="154">
        <v>147.08458999999999</v>
      </c>
      <c r="BD73" s="154">
        <v>166.98258000000007</v>
      </c>
      <c r="BE73" s="153">
        <v>6030</v>
      </c>
      <c r="BF73" s="153">
        <v>10.405939999999999</v>
      </c>
      <c r="BG73" s="155">
        <v>60759.91</v>
      </c>
      <c r="BH73" s="131"/>
      <c r="BI73" s="151">
        <v>0.27482361313570092</v>
      </c>
      <c r="BK73" s="142"/>
      <c r="BL73" s="152" t="s">
        <v>97</v>
      </c>
      <c r="BM73" s="153">
        <v>119.07000000000001</v>
      </c>
      <c r="BN73" s="154">
        <v>175.15923999999998</v>
      </c>
      <c r="BO73" s="154">
        <v>225.39012000000002</v>
      </c>
      <c r="BP73" s="154">
        <v>261.42018999999999</v>
      </c>
      <c r="BQ73" s="154">
        <v>148.13478000000001</v>
      </c>
      <c r="BR73" s="153">
        <v>5620</v>
      </c>
      <c r="BS73" s="153">
        <v>10.40376</v>
      </c>
      <c r="BT73" s="155">
        <v>57805.94</v>
      </c>
      <c r="BU73" s="131"/>
      <c r="BV73" s="151">
        <v>0.25626221111532826</v>
      </c>
      <c r="BZ73" s="128"/>
      <c r="CA73" s="128" t="s">
        <v>97</v>
      </c>
      <c r="CB73" s="132">
        <v>155.97000000000003</v>
      </c>
      <c r="CC73" s="132">
        <v>119.07000000000001</v>
      </c>
      <c r="CD73" s="132">
        <v>175.16</v>
      </c>
      <c r="CE73" s="132">
        <v>225.39000000000001</v>
      </c>
      <c r="CF73" s="132">
        <v>261.29928999999998</v>
      </c>
      <c r="CG73" s="132">
        <v>5470</v>
      </c>
      <c r="CH73" s="132">
        <v>10.276619999999999</v>
      </c>
      <c r="CI73" s="132">
        <v>56759.63</v>
      </c>
      <c r="CJ73" s="132">
        <v>0.46036115809775363</v>
      </c>
    </row>
    <row r="74" spans="1:88">
      <c r="A74" s="210"/>
      <c r="B74" s="215" t="s">
        <v>101</v>
      </c>
      <c r="C74" s="216">
        <v>1082.3637481840101</v>
      </c>
      <c r="D74" s="55">
        <v>1045.8579070681533</v>
      </c>
      <c r="E74" s="55">
        <v>1071.6823329725082</v>
      </c>
      <c r="F74" s="55">
        <v>981.03450624163372</v>
      </c>
      <c r="G74" s="55">
        <v>995.49950779944299</v>
      </c>
      <c r="H74" s="216">
        <v>800</v>
      </c>
      <c r="I74" s="216">
        <v>11.12318</v>
      </c>
      <c r="J74" s="225">
        <v>9710.89</v>
      </c>
      <c r="K74"/>
      <c r="L74" s="101">
        <f t="shared" si="1"/>
        <v>10.251372508590284</v>
      </c>
      <c r="N74" s="244"/>
      <c r="O74" s="250" t="s">
        <v>100</v>
      </c>
      <c r="P74" s="251">
        <v>496.60016526021445</v>
      </c>
      <c r="Q74" s="154">
        <v>279.83510060126235</v>
      </c>
      <c r="R74" s="154">
        <v>411.29423087617357</v>
      </c>
      <c r="S74" s="154">
        <v>265.44658209944646</v>
      </c>
      <c r="T74" s="154">
        <v>366.50503400270918</v>
      </c>
      <c r="U74" s="251">
        <v>4060</v>
      </c>
      <c r="V74" s="251">
        <v>16.913499999999999</v>
      </c>
      <c r="W74" s="252">
        <v>74201.09</v>
      </c>
      <c r="X74" s="131"/>
      <c r="Y74" s="151">
        <v>0.49393483842718372</v>
      </c>
      <c r="Z74" s="151"/>
      <c r="AA74" s="152" t="s">
        <v>100</v>
      </c>
      <c r="AB74" s="153">
        <v>304.88663000000003</v>
      </c>
      <c r="AC74" s="154">
        <v>496.60018999999994</v>
      </c>
      <c r="AD74" s="154">
        <v>279.83509999999995</v>
      </c>
      <c r="AE74" s="154">
        <v>411.29424000000006</v>
      </c>
      <c r="AF74" s="154">
        <v>265.56985999999995</v>
      </c>
      <c r="AG74" s="153">
        <v>3790</v>
      </c>
      <c r="AH74" s="153">
        <v>16.582470000000001</v>
      </c>
      <c r="AI74" s="155">
        <v>67075.92</v>
      </c>
      <c r="AJ74" s="131"/>
      <c r="AK74" s="151">
        <v>0.39592428996873985</v>
      </c>
      <c r="AL74" s="204"/>
      <c r="AM74" s="142"/>
      <c r="AN74" s="152" t="s">
        <v>100</v>
      </c>
      <c r="AO74" s="153">
        <v>378.41440999999998</v>
      </c>
      <c r="AP74" s="154">
        <v>304.88664</v>
      </c>
      <c r="AQ74" s="154">
        <v>496.60018999999988</v>
      </c>
      <c r="AR74" s="154">
        <v>279.83510000000001</v>
      </c>
      <c r="AS74" s="154">
        <v>408.47108000000003</v>
      </c>
      <c r="AT74" s="153">
        <v>3590</v>
      </c>
      <c r="AU74" s="153">
        <v>16.3429</v>
      </c>
      <c r="AV74" s="155">
        <v>62176.05</v>
      </c>
      <c r="AW74"/>
      <c r="AX74" s="142"/>
      <c r="AY74" s="152" t="s">
        <v>98</v>
      </c>
      <c r="AZ74" s="153">
        <v>280.35000000000002</v>
      </c>
      <c r="BA74" s="154">
        <v>277.74999999999994</v>
      </c>
      <c r="BB74" s="154">
        <v>220.36692999999997</v>
      </c>
      <c r="BC74" s="154">
        <v>169.10467000000008</v>
      </c>
      <c r="BD74" s="154">
        <v>97.9482</v>
      </c>
      <c r="BE74" s="153">
        <v>3950</v>
      </c>
      <c r="BF74" s="153">
        <v>6.10771</v>
      </c>
      <c r="BG74" s="155">
        <v>24388</v>
      </c>
      <c r="BH74" s="131"/>
      <c r="BI74" s="151">
        <v>0.40162456946039038</v>
      </c>
      <c r="BK74" s="142"/>
      <c r="BL74" s="152" t="s">
        <v>98</v>
      </c>
      <c r="BM74" s="153">
        <v>275.96500000000009</v>
      </c>
      <c r="BN74" s="154">
        <v>283.45000000000005</v>
      </c>
      <c r="BO74" s="154">
        <v>285.93</v>
      </c>
      <c r="BP74" s="154">
        <v>230.39693</v>
      </c>
      <c r="BQ74" s="154">
        <v>171.37288000000009</v>
      </c>
      <c r="BR74" s="153">
        <v>3720</v>
      </c>
      <c r="BS74" s="153">
        <v>6.3404499999999997</v>
      </c>
      <c r="BT74" s="155">
        <v>23418</v>
      </c>
      <c r="BU74" s="131"/>
      <c r="BV74" s="151">
        <v>0.73179981211034284</v>
      </c>
      <c r="BZ74" s="128"/>
      <c r="CA74" s="128" t="s">
        <v>98</v>
      </c>
      <c r="CB74" s="132">
        <v>233.34999999999997</v>
      </c>
      <c r="CC74" s="132">
        <v>275.97000000000008</v>
      </c>
      <c r="CD74" s="132">
        <v>283.45000000000005</v>
      </c>
      <c r="CE74" s="132">
        <v>285.93</v>
      </c>
      <c r="CF74" s="132">
        <v>230.39645999999999</v>
      </c>
      <c r="CG74" s="132">
        <v>3580</v>
      </c>
      <c r="CH74" s="132">
        <v>6.29739</v>
      </c>
      <c r="CI74" s="132">
        <v>22854.2</v>
      </c>
      <c r="CJ74" s="132">
        <v>1.0081143072170542</v>
      </c>
    </row>
    <row r="75" spans="1:88">
      <c r="A75" s="210"/>
      <c r="B75" s="215" t="s">
        <v>102</v>
      </c>
      <c r="C75" s="216">
        <v>606.27607325310669</v>
      </c>
      <c r="D75" s="55">
        <v>540.52381777347216</v>
      </c>
      <c r="E75" s="55">
        <v>412.39621344482964</v>
      </c>
      <c r="F75" s="55">
        <v>441.59288699519266</v>
      </c>
      <c r="G75" s="55">
        <v>662.02600014324253</v>
      </c>
      <c r="H75" s="216">
        <v>2330</v>
      </c>
      <c r="I75" s="216">
        <v>9.5875199999999996</v>
      </c>
      <c r="J75" s="225">
        <v>22203.13</v>
      </c>
      <c r="K75"/>
      <c r="L75" s="101">
        <f t="shared" si="1"/>
        <v>2.9816787099082087</v>
      </c>
      <c r="N75" s="244"/>
      <c r="O75" s="250" t="s">
        <v>101</v>
      </c>
      <c r="P75" s="251">
        <v>1152.1346565430217</v>
      </c>
      <c r="Q75" s="154">
        <v>1082.3637481840103</v>
      </c>
      <c r="R75" s="154">
        <v>1045.8579070681533</v>
      </c>
      <c r="S75" s="154">
        <v>1071.682332972508</v>
      </c>
      <c r="T75" s="154">
        <v>980.2342114716339</v>
      </c>
      <c r="U75" s="251">
        <v>760</v>
      </c>
      <c r="V75" s="251">
        <v>10.98123</v>
      </c>
      <c r="W75" s="252">
        <v>8461.81</v>
      </c>
      <c r="X75" s="131"/>
      <c r="Y75" s="151">
        <v>11.584214387603053</v>
      </c>
      <c r="Z75" s="151"/>
      <c r="AA75" s="152" t="s">
        <v>101</v>
      </c>
      <c r="AB75" s="153">
        <v>1273.3465300000003</v>
      </c>
      <c r="AC75" s="154">
        <v>1152.1346700000001</v>
      </c>
      <c r="AD75" s="154">
        <v>1082.3637399999998</v>
      </c>
      <c r="AE75" s="154">
        <v>1045.8578600000001</v>
      </c>
      <c r="AF75" s="154">
        <v>1074.2728500000003</v>
      </c>
      <c r="AG75" s="153">
        <v>780</v>
      </c>
      <c r="AH75" s="153">
        <v>10.847329999999999</v>
      </c>
      <c r="AI75" s="155">
        <v>8065.72</v>
      </c>
      <c r="AJ75" s="131"/>
      <c r="AK75" s="151">
        <v>13.3189950804144</v>
      </c>
      <c r="AL75" s="204"/>
      <c r="AM75" s="142"/>
      <c r="AN75" s="152" t="s">
        <v>101</v>
      </c>
      <c r="AO75" s="153">
        <v>1691.7610599999996</v>
      </c>
      <c r="AP75" s="154">
        <v>1273.3465099999999</v>
      </c>
      <c r="AQ75" s="154">
        <v>1152.1346699999999</v>
      </c>
      <c r="AR75" s="154">
        <v>1082.3637400000002</v>
      </c>
      <c r="AS75" s="154">
        <v>1042.6684</v>
      </c>
      <c r="AT75" s="153">
        <v>820</v>
      </c>
      <c r="AU75" s="153">
        <v>10.711069999999999</v>
      </c>
      <c r="AV75" s="155">
        <v>8887.31</v>
      </c>
      <c r="AW75"/>
      <c r="AX75" s="142"/>
      <c r="AY75" s="152" t="s">
        <v>99</v>
      </c>
      <c r="AZ75" s="153">
        <v>33.840650000000004</v>
      </c>
      <c r="BA75" s="154">
        <v>12.225760000000001</v>
      </c>
      <c r="BB75" s="154">
        <v>7.6454499999999994</v>
      </c>
      <c r="BC75" s="154">
        <v>11.162940000000001</v>
      </c>
      <c r="BD75" s="154">
        <v>39.297810000000013</v>
      </c>
      <c r="BE75" s="153">
        <v>7850</v>
      </c>
      <c r="BF75" s="153">
        <v>0.10635</v>
      </c>
      <c r="BG75" s="155">
        <v>860.37</v>
      </c>
      <c r="BH75" s="131"/>
      <c r="BI75" s="151">
        <v>4.5675476829736059</v>
      </c>
      <c r="BK75" s="142"/>
      <c r="BL75" s="152" t="s">
        <v>99</v>
      </c>
      <c r="BM75" s="153">
        <v>47.809999999999995</v>
      </c>
      <c r="BN75" s="154">
        <v>33.84008</v>
      </c>
      <c r="BO75" s="154">
        <v>12.23</v>
      </c>
      <c r="BP75" s="154">
        <v>7.6454500000000003</v>
      </c>
      <c r="BQ75" s="154">
        <v>10.017389999999999</v>
      </c>
      <c r="BR75" s="153">
        <v>7460</v>
      </c>
      <c r="BS75" s="153">
        <v>0.10589999999999999</v>
      </c>
      <c r="BT75" s="155">
        <v>806.3</v>
      </c>
      <c r="BU75" s="131"/>
      <c r="BV75" s="151">
        <v>1.2423899293067096</v>
      </c>
      <c r="BZ75" s="128"/>
      <c r="CA75" s="128" t="s">
        <v>99</v>
      </c>
      <c r="CB75" s="132">
        <v>33.1</v>
      </c>
      <c r="CC75" s="132">
        <v>47.809999999999995</v>
      </c>
      <c r="CD75" s="132">
        <v>33.840000000000003</v>
      </c>
      <c r="CE75" s="132">
        <v>12.229999999999997</v>
      </c>
      <c r="CF75" s="132">
        <v>7.6454500000000003</v>
      </c>
      <c r="CG75" s="132">
        <v>7110</v>
      </c>
      <c r="CH75" s="132">
        <v>0.10548</v>
      </c>
      <c r="CI75" s="132">
        <v>751.29</v>
      </c>
      <c r="CJ75" s="132">
        <v>1.0176429873950141</v>
      </c>
    </row>
    <row r="76" spans="1:88">
      <c r="A76" s="210"/>
      <c r="B76" s="215" t="s">
        <v>103</v>
      </c>
      <c r="C76" s="216">
        <v>95.994013238717926</v>
      </c>
      <c r="D76" s="55">
        <v>59.07245192576071</v>
      </c>
      <c r="E76" s="55">
        <v>26.846397892537016</v>
      </c>
      <c r="F76" s="55">
        <v>61.427187628633661</v>
      </c>
      <c r="G76" s="55">
        <v>99.83733131608966</v>
      </c>
      <c r="H76" s="216">
        <v>4990</v>
      </c>
      <c r="I76" s="216">
        <v>2.93486</v>
      </c>
      <c r="J76" s="225">
        <v>15097.48</v>
      </c>
      <c r="K76"/>
      <c r="L76" s="101">
        <f t="shared" si="1"/>
        <v>0.66128473967900381</v>
      </c>
      <c r="N76" s="244"/>
      <c r="O76" s="250" t="s">
        <v>102</v>
      </c>
      <c r="P76" s="251">
        <v>625.87034804359064</v>
      </c>
      <c r="Q76" s="154">
        <v>606.27607325310657</v>
      </c>
      <c r="R76" s="154">
        <v>540.52381777347227</v>
      </c>
      <c r="S76" s="154">
        <v>412.39621344482947</v>
      </c>
      <c r="T76" s="154">
        <v>441.34470299519262</v>
      </c>
      <c r="U76" s="251">
        <v>2250</v>
      </c>
      <c r="V76" s="251">
        <v>9.2650699999999997</v>
      </c>
      <c r="W76" s="252">
        <v>21331.81</v>
      </c>
      <c r="X76" s="131"/>
      <c r="Y76" s="151">
        <v>2.0689510313245458</v>
      </c>
      <c r="Z76" s="151"/>
      <c r="AA76" s="152" t="s">
        <v>102</v>
      </c>
      <c r="AB76" s="153">
        <v>566.18886999999984</v>
      </c>
      <c r="AC76" s="154">
        <v>625.87034999999958</v>
      </c>
      <c r="AD76" s="154">
        <v>606.27604999999994</v>
      </c>
      <c r="AE76" s="154">
        <v>540.52378999999996</v>
      </c>
      <c r="AF76" s="154">
        <v>411.72414999999995</v>
      </c>
      <c r="AG76" s="153">
        <v>2150</v>
      </c>
      <c r="AH76" s="153">
        <v>9.1128699999999991</v>
      </c>
      <c r="AI76" s="155">
        <v>20042.88</v>
      </c>
      <c r="AJ76" s="131"/>
      <c r="AK76" s="151">
        <v>2.0542165098029823</v>
      </c>
      <c r="AL76" s="204"/>
      <c r="AM76" s="142"/>
      <c r="AN76" s="152" t="s">
        <v>102</v>
      </c>
      <c r="AO76" s="153">
        <v>617.87045999999975</v>
      </c>
      <c r="AP76" s="154">
        <v>566.18890999999985</v>
      </c>
      <c r="AQ76" s="154">
        <v>625.87034999999992</v>
      </c>
      <c r="AR76" s="154">
        <v>606.28975999999989</v>
      </c>
      <c r="AS76" s="154">
        <v>537.00333999999998</v>
      </c>
      <c r="AT76" s="153">
        <v>2270</v>
      </c>
      <c r="AU76" s="153">
        <v>8.0750600000000006</v>
      </c>
      <c r="AV76" s="155">
        <v>18770.79</v>
      </c>
      <c r="AW76"/>
      <c r="AX76" s="142"/>
      <c r="AY76" s="152" t="s">
        <v>100</v>
      </c>
      <c r="AZ76" s="153">
        <v>389.05999999999995</v>
      </c>
      <c r="BA76" s="154">
        <v>379.26514000000009</v>
      </c>
      <c r="BB76" s="154">
        <v>303.23904000000005</v>
      </c>
      <c r="BC76" s="154">
        <v>495.2137899999999</v>
      </c>
      <c r="BD76" s="154">
        <v>276.99471999999997</v>
      </c>
      <c r="BE76" s="153">
        <v>3410</v>
      </c>
      <c r="BF76" s="153">
        <v>16.01549</v>
      </c>
      <c r="BG76" s="155">
        <v>56670.93</v>
      </c>
      <c r="BH76" s="131"/>
      <c r="BI76" s="151">
        <v>0.48877743845036592</v>
      </c>
      <c r="BK76" s="142"/>
      <c r="BL76" s="152" t="s">
        <v>100</v>
      </c>
      <c r="BM76" s="153">
        <v>375.58</v>
      </c>
      <c r="BN76" s="154">
        <v>393.51999999999992</v>
      </c>
      <c r="BO76" s="154">
        <v>387.90514000000007</v>
      </c>
      <c r="BP76" s="154">
        <v>299.43902999999995</v>
      </c>
      <c r="BQ76" s="154">
        <v>494.16062999999997</v>
      </c>
      <c r="BR76" s="153">
        <v>3340</v>
      </c>
      <c r="BS76" s="153">
        <v>15.4682</v>
      </c>
      <c r="BT76" s="155">
        <v>52557.31</v>
      </c>
      <c r="BU76" s="131"/>
      <c r="BV76" s="151">
        <v>0.94023196773198625</v>
      </c>
      <c r="BZ76" s="128"/>
      <c r="CA76" s="128" t="s">
        <v>100</v>
      </c>
      <c r="CB76" s="132">
        <v>536.03</v>
      </c>
      <c r="CC76" s="132">
        <v>375.58</v>
      </c>
      <c r="CD76" s="132">
        <v>393.51999999999992</v>
      </c>
      <c r="CE76" s="132">
        <v>387.91</v>
      </c>
      <c r="CF76" s="132">
        <v>299.43496999999996</v>
      </c>
      <c r="CG76" s="132">
        <v>3140</v>
      </c>
      <c r="CH76" s="132">
        <v>15.08283</v>
      </c>
      <c r="CI76" s="132">
        <v>49426.44</v>
      </c>
      <c r="CJ76" s="132">
        <v>0.6058194156811616</v>
      </c>
    </row>
    <row r="77" spans="1:88">
      <c r="A77" s="210"/>
      <c r="B77" s="215" t="s">
        <v>104</v>
      </c>
      <c r="C77" s="216">
        <v>814.89236856463094</v>
      </c>
      <c r="D77" s="55">
        <v>321.07462140680855</v>
      </c>
      <c r="E77" s="55">
        <v>809.30075083843201</v>
      </c>
      <c r="F77" s="55">
        <v>754.60836697715342</v>
      </c>
      <c r="G77" s="55">
        <v>547.83840912710184</v>
      </c>
      <c r="H77" s="216">
        <v>9180</v>
      </c>
      <c r="I77" s="216">
        <v>126.19079000000001</v>
      </c>
      <c r="J77" s="225">
        <v>1191531.69</v>
      </c>
      <c r="K77"/>
      <c r="L77" s="101">
        <f t="shared" si="1"/>
        <v>4.5977661670677163E-2</v>
      </c>
      <c r="N77" s="244"/>
      <c r="O77" s="250" t="s">
        <v>103</v>
      </c>
      <c r="P77" s="251">
        <v>71.592740795028902</v>
      </c>
      <c r="Q77" s="154">
        <v>95.99401323871794</v>
      </c>
      <c r="R77" s="154">
        <v>59.072451925760745</v>
      </c>
      <c r="S77" s="154">
        <v>26.846397892537016</v>
      </c>
      <c r="T77" s="154">
        <v>58.786671858633653</v>
      </c>
      <c r="U77" s="251">
        <v>4750</v>
      </c>
      <c r="V77" s="251">
        <v>2.8902999999999999</v>
      </c>
      <c r="W77" s="252">
        <v>14262.01</v>
      </c>
      <c r="X77" s="131"/>
      <c r="Y77" s="151">
        <v>0.41219065095756946</v>
      </c>
      <c r="Z77" s="151"/>
      <c r="AA77" s="152" t="s">
        <v>103</v>
      </c>
      <c r="AB77" s="153">
        <v>28.057670000000005</v>
      </c>
      <c r="AC77" s="154">
        <v>71.592759999999998</v>
      </c>
      <c r="AD77" s="154">
        <v>95.994</v>
      </c>
      <c r="AE77" s="154">
        <v>59.072460000000007</v>
      </c>
      <c r="AF77" s="154">
        <v>26.836400000000005</v>
      </c>
      <c r="AG77" s="153">
        <v>4660</v>
      </c>
      <c r="AH77" s="153">
        <v>2.8813599999999999</v>
      </c>
      <c r="AI77" s="155">
        <v>13491.08</v>
      </c>
      <c r="AJ77" s="131"/>
      <c r="AK77" s="151">
        <v>0.19891958242038446</v>
      </c>
      <c r="AL77" s="204"/>
      <c r="AM77" s="142"/>
      <c r="AN77" s="152" t="s">
        <v>103</v>
      </c>
      <c r="AO77" s="153">
        <v>39.39217</v>
      </c>
      <c r="AP77" s="154">
        <v>28.057669999999998</v>
      </c>
      <c r="AQ77" s="154">
        <v>71.592760000000055</v>
      </c>
      <c r="AR77" s="154">
        <v>93.465540000000018</v>
      </c>
      <c r="AS77" s="154">
        <v>56.83811</v>
      </c>
      <c r="AT77" s="153">
        <v>5010</v>
      </c>
      <c r="AU77" s="153">
        <v>2.72594</v>
      </c>
      <c r="AV77" s="155">
        <v>13693.33</v>
      </c>
      <c r="AW77"/>
      <c r="AX77" s="142"/>
      <c r="AY77" s="152" t="s">
        <v>101</v>
      </c>
      <c r="AZ77" s="153">
        <v>3036.0108300000011</v>
      </c>
      <c r="BA77" s="154">
        <v>1689.8500000000001</v>
      </c>
      <c r="BB77" s="154">
        <v>1271.6452099999999</v>
      </c>
      <c r="BC77" s="154">
        <v>1151.5546399999998</v>
      </c>
      <c r="BD77" s="154">
        <v>1083.4963200000002</v>
      </c>
      <c r="BE77" s="153">
        <v>820</v>
      </c>
      <c r="BF77" s="153">
        <v>10.57203</v>
      </c>
      <c r="BG77" s="155">
        <v>8725.31</v>
      </c>
      <c r="BH77" s="131"/>
      <c r="BI77" s="151">
        <v>12.417854723786322</v>
      </c>
      <c r="BK77" s="142"/>
      <c r="BL77" s="152" t="s">
        <v>101</v>
      </c>
      <c r="BM77" s="153">
        <v>1119.6599999999994</v>
      </c>
      <c r="BN77" s="154">
        <v>3064.9608300000009</v>
      </c>
      <c r="BO77" s="154">
        <v>1710.1100000000001</v>
      </c>
      <c r="BP77" s="154">
        <v>1275.1952099999999</v>
      </c>
      <c r="BQ77" s="154">
        <v>1170.5543299999999</v>
      </c>
      <c r="BR77" s="153">
        <v>810</v>
      </c>
      <c r="BS77" s="153">
        <v>10.317460000000001</v>
      </c>
      <c r="BT77" s="155">
        <v>8520.7099999999991</v>
      </c>
      <c r="BU77" s="131"/>
      <c r="BV77" s="151">
        <v>13.737755773873307</v>
      </c>
      <c r="BZ77" s="128"/>
      <c r="CA77" s="128" t="s">
        <v>101</v>
      </c>
      <c r="CB77" s="132">
        <v>912.06</v>
      </c>
      <c r="CC77" s="132">
        <v>1119.6599999999994</v>
      </c>
      <c r="CD77" s="132">
        <v>3064.9600000000009</v>
      </c>
      <c r="CE77" s="132">
        <v>1710.1099999999994</v>
      </c>
      <c r="CF77" s="132">
        <v>1275.1935299999998</v>
      </c>
      <c r="CG77" s="132">
        <v>760</v>
      </c>
      <c r="CH77" s="132">
        <v>10.173769999999999</v>
      </c>
      <c r="CI77" s="132">
        <v>7911.93</v>
      </c>
      <c r="CJ77" s="132">
        <v>16.117351012963962</v>
      </c>
    </row>
    <row r="78" spans="1:88">
      <c r="A78" s="210"/>
      <c r="B78" s="215" t="s">
        <v>105</v>
      </c>
      <c r="C78" s="216">
        <v>40.059920778787756</v>
      </c>
      <c r="D78" s="55">
        <v>52.38752729147906</v>
      </c>
      <c r="E78" s="55">
        <v>38.754978718570719</v>
      </c>
      <c r="F78" s="55">
        <v>36.273663178191754</v>
      </c>
      <c r="G78" s="55">
        <v>41.780093721635389</v>
      </c>
      <c r="H78" s="216"/>
      <c r="I78" s="216">
        <v>5.3200000000000001E-3</v>
      </c>
      <c r="J78" s="225"/>
      <c r="K78"/>
      <c r="L78" s="101" t="e">
        <f t="shared" si="1"/>
        <v>#DIV/0!</v>
      </c>
      <c r="N78" s="244"/>
      <c r="O78" s="250" t="s">
        <v>104</v>
      </c>
      <c r="P78" s="251">
        <v>562.38622941047686</v>
      </c>
      <c r="Q78" s="154">
        <v>814.89236856463094</v>
      </c>
      <c r="R78" s="154">
        <v>321.0746214068086</v>
      </c>
      <c r="S78" s="154">
        <v>809.30075083843201</v>
      </c>
      <c r="T78" s="154">
        <v>737.48357046715364</v>
      </c>
      <c r="U78" s="251">
        <v>8610</v>
      </c>
      <c r="V78" s="251">
        <v>129.16327999999999</v>
      </c>
      <c r="W78" s="252">
        <v>1123689.02</v>
      </c>
      <c r="X78" s="131"/>
      <c r="Y78" s="151">
        <v>6.5630575483166476E-2</v>
      </c>
      <c r="Z78" s="151"/>
      <c r="AA78" s="152" t="s">
        <v>104</v>
      </c>
      <c r="AB78" s="153">
        <v>407.93036999999993</v>
      </c>
      <c r="AC78" s="154">
        <v>562.38621999999987</v>
      </c>
      <c r="AD78" s="154">
        <v>814.89235999999983</v>
      </c>
      <c r="AE78" s="154">
        <v>321.07458999999994</v>
      </c>
      <c r="AF78" s="154">
        <v>809.31239999999991</v>
      </c>
      <c r="AG78" s="153">
        <v>9040</v>
      </c>
      <c r="AH78" s="153">
        <v>127.54042</v>
      </c>
      <c r="AI78" s="155">
        <v>1039040.7</v>
      </c>
      <c r="AJ78" s="131"/>
      <c r="AK78" s="151">
        <v>7.789034635505615E-2</v>
      </c>
      <c r="AL78" s="204"/>
      <c r="AM78" s="142"/>
      <c r="AN78" s="152" t="s">
        <v>104</v>
      </c>
      <c r="AO78" s="153">
        <v>973.16673000000003</v>
      </c>
      <c r="AP78" s="154">
        <v>407.93036999999993</v>
      </c>
      <c r="AQ78" s="154">
        <v>562.38621999999987</v>
      </c>
      <c r="AR78" s="154">
        <v>814.89236000000005</v>
      </c>
      <c r="AS78" s="154">
        <v>308.88263999999992</v>
      </c>
      <c r="AT78" s="153">
        <v>9710</v>
      </c>
      <c r="AU78" s="153">
        <v>127.01721999999999</v>
      </c>
      <c r="AV78" s="155">
        <v>1135772.6299999999</v>
      </c>
      <c r="AW78"/>
      <c r="AX78" s="142"/>
      <c r="AY78" s="152" t="s">
        <v>102</v>
      </c>
      <c r="AZ78" s="153">
        <v>633.22124999999994</v>
      </c>
      <c r="BA78" s="154">
        <v>619.30043999999998</v>
      </c>
      <c r="BB78" s="154">
        <v>568.24707999999998</v>
      </c>
      <c r="BC78" s="154">
        <v>627.27770999999996</v>
      </c>
      <c r="BD78" s="154">
        <v>603.89177999999993</v>
      </c>
      <c r="BE78" s="153">
        <v>2280</v>
      </c>
      <c r="BF78" s="153">
        <v>7.9616800000000003</v>
      </c>
      <c r="BG78" s="155">
        <v>18062.48</v>
      </c>
      <c r="BH78" s="131"/>
      <c r="BI78" s="151">
        <v>3.3433491967880378</v>
      </c>
      <c r="BK78" s="142"/>
      <c r="BL78" s="152" t="s">
        <v>102</v>
      </c>
      <c r="BM78" s="153">
        <v>456.04999999999995</v>
      </c>
      <c r="BN78" s="154">
        <v>631.05016000000012</v>
      </c>
      <c r="BO78" s="154">
        <v>620.4</v>
      </c>
      <c r="BP78" s="154">
        <v>571.52707999999984</v>
      </c>
      <c r="BQ78" s="154">
        <v>627.6019399999999</v>
      </c>
      <c r="BR78" s="153">
        <v>2180</v>
      </c>
      <c r="BS78" s="153">
        <v>8.0976900000000001</v>
      </c>
      <c r="BT78" s="155">
        <v>17239.45</v>
      </c>
      <c r="BU78" s="131"/>
      <c r="BV78" s="151">
        <v>3.640498623796002</v>
      </c>
      <c r="BZ78" s="128"/>
      <c r="CA78" s="128" t="s">
        <v>102</v>
      </c>
      <c r="CB78" s="132">
        <v>564.33000000000004</v>
      </c>
      <c r="CC78" s="132">
        <v>456.04999999999995</v>
      </c>
      <c r="CD78" s="132">
        <v>631.05000000000007</v>
      </c>
      <c r="CE78" s="132">
        <v>620.39999999999975</v>
      </c>
      <c r="CF78" s="132">
        <v>571.53075999999987</v>
      </c>
      <c r="CG78" s="132">
        <v>2070</v>
      </c>
      <c r="CH78" s="132">
        <v>7.9358399999999998</v>
      </c>
      <c r="CI78" s="132">
        <v>16686.900000000001</v>
      </c>
      <c r="CJ78" s="132">
        <v>3.4250265777346294</v>
      </c>
    </row>
    <row r="79" spans="1:88">
      <c r="A79" s="210"/>
      <c r="B79" s="215" t="s">
        <v>106</v>
      </c>
      <c r="C79" s="216">
        <v>432.17197593739456</v>
      </c>
      <c r="D79" s="55">
        <v>457.9210798956737</v>
      </c>
      <c r="E79" s="55">
        <v>430.98029632302195</v>
      </c>
      <c r="F79" s="55">
        <v>562.592088470249</v>
      </c>
      <c r="G79" s="55">
        <v>351.89750299000042</v>
      </c>
      <c r="H79" s="216">
        <v>2030</v>
      </c>
      <c r="I79" s="216">
        <v>6.4655100000000001</v>
      </c>
      <c r="J79" s="225">
        <v>12808.26</v>
      </c>
      <c r="K79"/>
      <c r="L79" s="101">
        <f t="shared" si="1"/>
        <v>2.747426293579303</v>
      </c>
      <c r="N79" s="244"/>
      <c r="O79" s="250" t="s">
        <v>105</v>
      </c>
      <c r="P79" s="251">
        <v>54.94624388911356</v>
      </c>
      <c r="Q79" s="154">
        <v>40.059920778787763</v>
      </c>
      <c r="R79" s="154">
        <v>52.38752729147906</v>
      </c>
      <c r="S79" s="154">
        <v>38.754978718570726</v>
      </c>
      <c r="T79" s="154">
        <v>36.273663178191768</v>
      </c>
      <c r="U79" s="251"/>
      <c r="V79" s="251">
        <v>5.3200000000000001E-3</v>
      </c>
      <c r="W79" s="252"/>
      <c r="X79" s="131"/>
      <c r="Y79" s="151" t="e">
        <v>#DIV/0!</v>
      </c>
      <c r="Z79" s="151"/>
      <c r="AA79" s="152" t="s">
        <v>105</v>
      </c>
      <c r="AB79" s="153">
        <v>40.333720000000007</v>
      </c>
      <c r="AC79" s="154">
        <v>54.946240000000003</v>
      </c>
      <c r="AD79" s="154">
        <v>40.059919999999998</v>
      </c>
      <c r="AE79" s="154">
        <v>52.387529999999998</v>
      </c>
      <c r="AF79" s="154">
        <v>38.754980000000003</v>
      </c>
      <c r="AG79" s="153"/>
      <c r="AH79" s="153">
        <v>5.2900000000000004E-3</v>
      </c>
      <c r="AI79" s="155"/>
      <c r="AJ79" s="131"/>
      <c r="AK79" s="151" t="e">
        <v>#DIV/0!</v>
      </c>
      <c r="AL79" s="204"/>
      <c r="AM79" s="142"/>
      <c r="AN79" s="152" t="s">
        <v>105</v>
      </c>
      <c r="AO79" s="153">
        <v>46.64</v>
      </c>
      <c r="AP79" s="154">
        <v>40.33372</v>
      </c>
      <c r="AQ79" s="154">
        <v>54.946240000000003</v>
      </c>
      <c r="AR79" s="154">
        <v>40.059919999999998</v>
      </c>
      <c r="AS79" s="154">
        <v>52.387529999999998</v>
      </c>
      <c r="AT79" s="153"/>
      <c r="AU79" s="153">
        <v>5.2700000000000004E-3</v>
      </c>
      <c r="AV79" s="155"/>
      <c r="AW79"/>
      <c r="AX79" s="142"/>
      <c r="AY79" s="152" t="s">
        <v>103</v>
      </c>
      <c r="AZ79" s="153">
        <v>140.98766000000001</v>
      </c>
      <c r="BA79" s="154">
        <v>38.989100000000001</v>
      </c>
      <c r="BB79" s="154">
        <v>26.622210000000003</v>
      </c>
      <c r="BC79" s="154">
        <v>70.219900000000024</v>
      </c>
      <c r="BD79" s="154">
        <v>92.293560000000028</v>
      </c>
      <c r="BE79" s="153"/>
      <c r="BF79" s="153">
        <v>2.7212499999999999</v>
      </c>
      <c r="BG79" s="155"/>
      <c r="BH79" s="131"/>
      <c r="BI79" s="151" t="e">
        <v>#DIV/0!</v>
      </c>
      <c r="BK79" s="142"/>
      <c r="BL79" s="152" t="s">
        <v>103</v>
      </c>
      <c r="BM79" s="153">
        <v>149.30000000000001</v>
      </c>
      <c r="BN79" s="154">
        <v>141.23010000000002</v>
      </c>
      <c r="BO79" s="154">
        <v>40.253010000000003</v>
      </c>
      <c r="BP79" s="154">
        <v>21.051850000000005</v>
      </c>
      <c r="BQ79" s="154">
        <v>70.309650000000019</v>
      </c>
      <c r="BR79" s="153">
        <v>5220</v>
      </c>
      <c r="BS79" s="153">
        <v>2.7149999999999999</v>
      </c>
      <c r="BT79" s="155">
        <v>13707.64</v>
      </c>
      <c r="BU79" s="131"/>
      <c r="BV79" s="151">
        <v>0.5129230852283837</v>
      </c>
      <c r="BZ79" s="128"/>
      <c r="CA79" s="128" t="s">
        <v>103</v>
      </c>
      <c r="CB79" s="132">
        <v>85.81</v>
      </c>
      <c r="CC79" s="132">
        <v>149.30000000000001</v>
      </c>
      <c r="CD79" s="132">
        <v>141.23000000000002</v>
      </c>
      <c r="CE79" s="132">
        <v>40.25</v>
      </c>
      <c r="CF79" s="132">
        <v>21.054680000000008</v>
      </c>
      <c r="CG79" s="132">
        <v>5140</v>
      </c>
      <c r="CH79" s="132">
        <v>2.7121</v>
      </c>
      <c r="CI79" s="132">
        <v>14406.35</v>
      </c>
      <c r="CJ79" s="132">
        <v>0.14614860807907629</v>
      </c>
    </row>
    <row r="80" spans="1:88">
      <c r="A80" s="210"/>
      <c r="B80" s="215" t="s">
        <v>107</v>
      </c>
      <c r="C80" s="216">
        <v>-193.25694332427511</v>
      </c>
      <c r="D80" s="55">
        <v>10.250073595502283</v>
      </c>
      <c r="E80" s="55">
        <v>22.612695661899416</v>
      </c>
      <c r="F80" s="55">
        <v>41.749690454247634</v>
      </c>
      <c r="G80" s="55">
        <v>38.572436707713756</v>
      </c>
      <c r="H80" s="216">
        <v>14370</v>
      </c>
      <c r="I80" s="216">
        <v>4.1768700000000001</v>
      </c>
      <c r="J80" s="225">
        <v>59964.800000000003</v>
      </c>
      <c r="K80"/>
      <c r="L80" s="101">
        <f t="shared" si="1"/>
        <v>6.4325131923584758E-2</v>
      </c>
      <c r="N80" s="244"/>
      <c r="O80" s="250" t="s">
        <v>106</v>
      </c>
      <c r="P80" s="251">
        <v>495.79631084596309</v>
      </c>
      <c r="Q80" s="154">
        <v>432.17197593739451</v>
      </c>
      <c r="R80" s="154">
        <v>457.92107989567364</v>
      </c>
      <c r="S80" s="154">
        <v>430.98029632302189</v>
      </c>
      <c r="T80" s="154">
        <v>562.59208847024911</v>
      </c>
      <c r="U80" s="251">
        <v>2130</v>
      </c>
      <c r="V80" s="251">
        <v>6.2175799999999999</v>
      </c>
      <c r="W80" s="252">
        <v>13424.06</v>
      </c>
      <c r="X80" s="131"/>
      <c r="Y80" s="151">
        <v>4.1909235244050542</v>
      </c>
      <c r="Z80" s="151"/>
      <c r="AA80" s="152" t="s">
        <v>106</v>
      </c>
      <c r="AB80" s="153">
        <v>532.32385000000011</v>
      </c>
      <c r="AC80" s="154">
        <v>495.79626000000002</v>
      </c>
      <c r="AD80" s="154">
        <v>432.17201000000006</v>
      </c>
      <c r="AE80" s="154">
        <v>457.92109999999997</v>
      </c>
      <c r="AF80" s="154">
        <v>430.50517000000019</v>
      </c>
      <c r="AG80" s="153">
        <v>2050</v>
      </c>
      <c r="AH80" s="153">
        <v>6.1499300000000003</v>
      </c>
      <c r="AI80" s="155">
        <v>12877.23</v>
      </c>
      <c r="AJ80" s="131"/>
      <c r="AK80" s="151">
        <v>3.3431504290907297</v>
      </c>
      <c r="AL80" s="204"/>
      <c r="AM80" s="142"/>
      <c r="AN80" s="152" t="s">
        <v>106</v>
      </c>
      <c r="AO80" s="153">
        <v>691.50817999999992</v>
      </c>
      <c r="AP80" s="154">
        <v>531.95060999999987</v>
      </c>
      <c r="AQ80" s="154">
        <v>495.79625999999985</v>
      </c>
      <c r="AR80" s="154">
        <v>430.81096000000008</v>
      </c>
      <c r="AS80" s="154">
        <v>454.14736000000005</v>
      </c>
      <c r="AT80" s="153">
        <v>1940</v>
      </c>
      <c r="AU80" s="153">
        <v>6.0820299999999996</v>
      </c>
      <c r="AV80" s="155">
        <v>12351.15</v>
      </c>
      <c r="AW80"/>
      <c r="AX80" s="142"/>
      <c r="AY80" s="152" t="s">
        <v>104</v>
      </c>
      <c r="AZ80" s="153">
        <v>470.48409000000004</v>
      </c>
      <c r="BA80" s="154">
        <v>970.23487000000011</v>
      </c>
      <c r="BB80" s="154">
        <v>416.73447999999996</v>
      </c>
      <c r="BC80" s="154">
        <v>561.45614</v>
      </c>
      <c r="BD80" s="154">
        <v>806.69731000000002</v>
      </c>
      <c r="BE80" s="153">
        <v>9860</v>
      </c>
      <c r="BF80" s="153">
        <v>125.38583</v>
      </c>
      <c r="BG80" s="155">
        <v>1248338.0900000001</v>
      </c>
      <c r="BH80" s="131"/>
      <c r="BI80" s="151">
        <v>6.4621701161101316E-2</v>
      </c>
      <c r="BK80" s="142"/>
      <c r="BL80" s="152" t="s">
        <v>104</v>
      </c>
      <c r="BM80" s="153">
        <v>184.45600000000002</v>
      </c>
      <c r="BN80" s="154">
        <v>471.05408999999997</v>
      </c>
      <c r="BO80" s="154">
        <v>971.32487000000003</v>
      </c>
      <c r="BP80" s="154">
        <v>417.93448000000001</v>
      </c>
      <c r="BQ80" s="154">
        <v>560.60108999999989</v>
      </c>
      <c r="BR80" s="153">
        <v>9940</v>
      </c>
      <c r="BS80" s="153">
        <v>122.33240000000001</v>
      </c>
      <c r="BT80" s="155">
        <v>1234127.07</v>
      </c>
      <c r="BU80" s="131"/>
      <c r="BV80" s="151">
        <v>4.542490831191312E-2</v>
      </c>
      <c r="BZ80" s="128"/>
      <c r="CA80" s="128" t="s">
        <v>104</v>
      </c>
      <c r="CB80" s="132">
        <v>149.14000000000001</v>
      </c>
      <c r="CC80" s="132">
        <v>184.46</v>
      </c>
      <c r="CD80" s="132">
        <v>471.04999999999995</v>
      </c>
      <c r="CE80" s="132">
        <v>971.32</v>
      </c>
      <c r="CF80" s="132">
        <v>417.80549999999994</v>
      </c>
      <c r="CG80" s="132">
        <v>9600</v>
      </c>
      <c r="CH80" s="132">
        <v>120.84747</v>
      </c>
      <c r="CI80" s="132">
        <v>1157781.76</v>
      </c>
      <c r="CJ80" s="132">
        <v>3.6086723287124506E-2</v>
      </c>
    </row>
    <row r="81" spans="1:88">
      <c r="A81" s="210"/>
      <c r="B81" s="215" t="s">
        <v>404</v>
      </c>
      <c r="C81" s="216">
        <v>19.369928654970217</v>
      </c>
      <c r="D81" s="55">
        <v>13.756343588596739</v>
      </c>
      <c r="E81" s="55">
        <v>15.228573372028762</v>
      </c>
      <c r="F81" s="55">
        <v>15.375440075511715</v>
      </c>
      <c r="G81" s="55">
        <v>8.4983608052813029</v>
      </c>
      <c r="H81" s="216">
        <v>9460</v>
      </c>
      <c r="I81" s="216">
        <v>0.18189</v>
      </c>
      <c r="J81" s="225">
        <v>1752.27</v>
      </c>
      <c r="K81"/>
      <c r="L81" s="101">
        <f t="shared" si="1"/>
        <v>0.48499151416627023</v>
      </c>
      <c r="N81" s="244"/>
      <c r="O81" s="250" t="s">
        <v>107</v>
      </c>
      <c r="P81" s="251">
        <v>9.2050009209200994</v>
      </c>
      <c r="Q81" s="154">
        <v>-193.25694332427511</v>
      </c>
      <c r="R81" s="154">
        <v>10.250073595502283</v>
      </c>
      <c r="S81" s="154">
        <v>22.612695661899416</v>
      </c>
      <c r="T81" s="154">
        <v>41.475522454247631</v>
      </c>
      <c r="U81" s="251">
        <v>13100</v>
      </c>
      <c r="V81" s="251">
        <v>4.0985899999999997</v>
      </c>
      <c r="W81" s="252">
        <v>55362</v>
      </c>
      <c r="X81" s="131"/>
      <c r="Y81" s="151">
        <v>7.4916951075191709E-2</v>
      </c>
      <c r="Z81" s="151"/>
      <c r="AA81" s="152" t="s">
        <v>107</v>
      </c>
      <c r="AB81" s="153">
        <v>51.347679999999997</v>
      </c>
      <c r="AC81" s="154">
        <v>9.2050299999999989</v>
      </c>
      <c r="AD81" s="154">
        <v>-193.25691999999998</v>
      </c>
      <c r="AE81" s="154">
        <v>10.250080000000002</v>
      </c>
      <c r="AF81" s="154">
        <v>22.6127</v>
      </c>
      <c r="AG81" s="153">
        <v>12140</v>
      </c>
      <c r="AH81" s="153">
        <v>4.0341199999999997</v>
      </c>
      <c r="AI81" s="155">
        <v>50326</v>
      </c>
      <c r="AJ81" s="131"/>
      <c r="AK81" s="151">
        <v>4.4932440488018123E-2</v>
      </c>
      <c r="AL81" s="204"/>
      <c r="AM81" s="142"/>
      <c r="AN81" s="152" t="s">
        <v>107</v>
      </c>
      <c r="AO81" s="153">
        <v>110.16731000000001</v>
      </c>
      <c r="AP81" s="154">
        <v>51.347679999999997</v>
      </c>
      <c r="AQ81" s="154">
        <v>9.2050300000000007</v>
      </c>
      <c r="AR81" s="154">
        <v>-193.25692999999998</v>
      </c>
      <c r="AS81" s="154">
        <v>8.7671399999999995</v>
      </c>
      <c r="AT81" s="153">
        <v>12050</v>
      </c>
      <c r="AU81" s="153">
        <v>3.9291399999999999</v>
      </c>
      <c r="AV81" s="155">
        <v>48643.18</v>
      </c>
      <c r="AW81"/>
      <c r="AX81" s="142"/>
      <c r="AY81" s="152" t="s">
        <v>105</v>
      </c>
      <c r="AZ81" s="153">
        <v>25.75</v>
      </c>
      <c r="BA81" s="154">
        <v>46.639999999999993</v>
      </c>
      <c r="BB81" s="154">
        <v>40.260000000000005</v>
      </c>
      <c r="BC81" s="154">
        <v>54.868969999999997</v>
      </c>
      <c r="BD81" s="154">
        <v>39.986999999999995</v>
      </c>
      <c r="BE81" s="153"/>
      <c r="BF81" s="153">
        <v>5.2399999999999999E-3</v>
      </c>
      <c r="BG81" s="155"/>
      <c r="BH81" s="131"/>
      <c r="BI81" s="151" t="e">
        <v>#DIV/0!</v>
      </c>
      <c r="BK81" s="142"/>
      <c r="BL81" s="152" t="s">
        <v>105</v>
      </c>
      <c r="BM81" s="153">
        <v>44.080000000000005</v>
      </c>
      <c r="BN81" s="154">
        <v>25.75</v>
      </c>
      <c r="BO81" s="154">
        <v>46.639999999999993</v>
      </c>
      <c r="BP81" s="154">
        <v>40.260000000000005</v>
      </c>
      <c r="BQ81" s="154">
        <v>54.868969999999997</v>
      </c>
      <c r="BR81" s="153"/>
      <c r="BS81" s="153">
        <v>5.2199999999999998E-3</v>
      </c>
      <c r="BT81" s="155"/>
      <c r="BU81" s="131"/>
      <c r="BV81" s="151" t="e">
        <v>#DIV/0!</v>
      </c>
      <c r="BZ81" s="128"/>
      <c r="CA81" s="128" t="s">
        <v>105</v>
      </c>
      <c r="CB81" s="132">
        <v>34.74</v>
      </c>
      <c r="CC81" s="132">
        <v>44.080000000000005</v>
      </c>
      <c r="CD81" s="132">
        <v>25.75</v>
      </c>
      <c r="CE81" s="132">
        <v>46.64</v>
      </c>
      <c r="CF81" s="132">
        <v>40.260000000000005</v>
      </c>
      <c r="CG81" s="132"/>
      <c r="CH81" s="132">
        <v>5.1900000000000002E-3</v>
      </c>
      <c r="CI81" s="132"/>
      <c r="CJ81" s="132" t="e">
        <v>#DIV/0!</v>
      </c>
    </row>
    <row r="82" spans="1:88">
      <c r="A82" s="210"/>
      <c r="B82" s="215" t="s">
        <v>406</v>
      </c>
      <c r="C82" s="216">
        <v>9.8866798054715748</v>
      </c>
      <c r="D82" s="55">
        <v>13.498238337450475</v>
      </c>
      <c r="E82" s="55">
        <v>9.1223898327443607</v>
      </c>
      <c r="F82" s="55">
        <v>11.735214224028365</v>
      </c>
      <c r="G82" s="55">
        <v>18.156887825872815</v>
      </c>
      <c r="H82" s="216">
        <v>7940</v>
      </c>
      <c r="I82" s="216">
        <v>0.11021</v>
      </c>
      <c r="J82" s="225">
        <v>873.05</v>
      </c>
      <c r="K82"/>
      <c r="L82" s="101">
        <f t="shared" si="1"/>
        <v>2.07970767148191</v>
      </c>
      <c r="N82" s="244"/>
      <c r="O82" s="259" t="s">
        <v>405</v>
      </c>
      <c r="P82" s="251">
        <v>30.047192541712427</v>
      </c>
      <c r="Q82" s="154"/>
      <c r="R82" s="154"/>
      <c r="S82" s="154"/>
      <c r="T82" s="154"/>
      <c r="U82" s="251"/>
      <c r="V82" s="251"/>
      <c r="W82" s="252"/>
      <c r="X82" s="131"/>
      <c r="Y82" s="151" t="e">
        <v>#DIV/0!</v>
      </c>
      <c r="Z82" s="151"/>
      <c r="AA82" s="152" t="s">
        <v>405</v>
      </c>
      <c r="AB82" s="153">
        <v>21.73901</v>
      </c>
      <c r="AC82" s="154">
        <v>30.047180000000001</v>
      </c>
      <c r="AD82" s="154"/>
      <c r="AE82" s="154"/>
      <c r="AF82" s="154"/>
      <c r="AG82" s="153"/>
      <c r="AH82" s="153"/>
      <c r="AI82" s="155"/>
      <c r="AJ82" s="131"/>
      <c r="AK82" s="151" t="e">
        <v>#DIV/0!</v>
      </c>
      <c r="AL82" s="204"/>
      <c r="AM82" s="142"/>
      <c r="AN82" s="152" t="s">
        <v>405</v>
      </c>
      <c r="AO82" s="153">
        <v>15.754059999999997</v>
      </c>
      <c r="AP82" s="154">
        <v>21.739009999999993</v>
      </c>
      <c r="AQ82" s="154">
        <v>30.047180000000001</v>
      </c>
      <c r="AR82" s="154"/>
      <c r="AS82" s="154"/>
      <c r="AT82" s="153"/>
      <c r="AU82" s="153"/>
      <c r="AV82" s="155"/>
      <c r="AW82"/>
      <c r="AX82" s="142"/>
      <c r="AY82" s="152" t="s">
        <v>106</v>
      </c>
      <c r="AZ82" s="153">
        <v>662.33340999999996</v>
      </c>
      <c r="BA82" s="154">
        <v>692.33999999999992</v>
      </c>
      <c r="BB82" s="154">
        <v>531.75870999999995</v>
      </c>
      <c r="BC82" s="154">
        <v>496.54373999999984</v>
      </c>
      <c r="BD82" s="154">
        <v>430.36287000000004</v>
      </c>
      <c r="BE82" s="153">
        <v>1870</v>
      </c>
      <c r="BF82" s="153">
        <v>6.0139100000000001</v>
      </c>
      <c r="BG82" s="155">
        <v>11498.23</v>
      </c>
      <c r="BH82" s="131"/>
      <c r="BI82" s="151">
        <v>3.7428619013535136</v>
      </c>
      <c r="BK82" s="142"/>
      <c r="BL82" s="152" t="s">
        <v>106</v>
      </c>
      <c r="BM82" s="153">
        <v>772.62999999999988</v>
      </c>
      <c r="BN82" s="154">
        <v>662.30506000000003</v>
      </c>
      <c r="BO82" s="154">
        <v>694.26999999999987</v>
      </c>
      <c r="BP82" s="154">
        <v>532.38870999999995</v>
      </c>
      <c r="BQ82" s="154">
        <v>496.67594999999983</v>
      </c>
      <c r="BR82" s="153">
        <v>1780</v>
      </c>
      <c r="BS82" s="153">
        <v>6.0804799999999997</v>
      </c>
      <c r="BT82" s="155">
        <v>10942.33</v>
      </c>
      <c r="BU82" s="131"/>
      <c r="BV82" s="151">
        <v>4.5390328202494334</v>
      </c>
      <c r="BZ82" s="128"/>
      <c r="CA82" s="128" t="s">
        <v>106</v>
      </c>
      <c r="CB82" s="132">
        <v>740.72</v>
      </c>
      <c r="CC82" s="132">
        <v>772.62999999999988</v>
      </c>
      <c r="CD82" s="132">
        <v>662.31</v>
      </c>
      <c r="CE82" s="132">
        <v>694.26999999999987</v>
      </c>
      <c r="CF82" s="132">
        <v>532.38459999999986</v>
      </c>
      <c r="CG82" s="132">
        <v>1650</v>
      </c>
      <c r="CH82" s="132">
        <v>5.9917299999999996</v>
      </c>
      <c r="CI82" s="132">
        <v>10215.86</v>
      </c>
      <c r="CJ82" s="132">
        <v>5.2113537186296588</v>
      </c>
    </row>
    <row r="83" spans="1:88">
      <c r="A83" s="210"/>
      <c r="B83" s="215" t="s">
        <v>336</v>
      </c>
      <c r="C83" s="216">
        <v>164.16820798799816</v>
      </c>
      <c r="D83" s="55">
        <v>159.79674338774319</v>
      </c>
      <c r="E83" s="55">
        <v>218.74630766247171</v>
      </c>
      <c r="F83" s="55">
        <v>271.78910005736611</v>
      </c>
      <c r="G83" s="55">
        <v>287.11094320590104</v>
      </c>
      <c r="H83" s="216"/>
      <c r="I83" s="216"/>
      <c r="J83" s="225"/>
      <c r="K83"/>
      <c r="L83" s="101" t="e">
        <f t="shared" si="1"/>
        <v>#DIV/0!</v>
      </c>
      <c r="N83" s="244"/>
      <c r="O83" s="250" t="s">
        <v>404</v>
      </c>
      <c r="P83" s="251">
        <v>25.364499023887003</v>
      </c>
      <c r="Q83" s="154">
        <v>19.369928654970217</v>
      </c>
      <c r="R83" s="154">
        <v>13.756343588596739</v>
      </c>
      <c r="S83" s="154">
        <v>15.228573372028761</v>
      </c>
      <c r="T83" s="154">
        <v>12.612263955511715</v>
      </c>
      <c r="U83" s="251">
        <v>8780</v>
      </c>
      <c r="V83" s="251">
        <v>0.17884</v>
      </c>
      <c r="W83" s="252">
        <v>1593.43</v>
      </c>
      <c r="X83" s="131"/>
      <c r="Y83" s="151">
        <v>0.79151666251493413</v>
      </c>
      <c r="Z83" s="151"/>
      <c r="AA83" s="152" t="s">
        <v>404</v>
      </c>
      <c r="AB83" s="153">
        <v>26.803439999999998</v>
      </c>
      <c r="AC83" s="154">
        <v>25.36448</v>
      </c>
      <c r="AD83" s="154">
        <v>19.369910000000001</v>
      </c>
      <c r="AE83" s="154">
        <v>13.756340000000002</v>
      </c>
      <c r="AF83" s="154">
        <v>15.228559999999998</v>
      </c>
      <c r="AG83" s="153">
        <v>7670</v>
      </c>
      <c r="AH83" s="153">
        <v>0.17802000000000001</v>
      </c>
      <c r="AI83" s="155">
        <v>1358.23</v>
      </c>
      <c r="AJ83" s="131"/>
      <c r="AK83" s="151">
        <v>1.1212062758148471</v>
      </c>
      <c r="AL83" s="204"/>
      <c r="AM83" s="142"/>
      <c r="AN83" s="152" t="s">
        <v>404</v>
      </c>
      <c r="AO83" s="153">
        <v>35.287010000000016</v>
      </c>
      <c r="AP83" s="154">
        <v>26.803440000000002</v>
      </c>
      <c r="AQ83" s="154">
        <v>25.364479999999993</v>
      </c>
      <c r="AR83" s="154">
        <v>19.369910000000008</v>
      </c>
      <c r="AS83" s="154">
        <v>13.200260000000002</v>
      </c>
      <c r="AT83" s="153">
        <v>7390</v>
      </c>
      <c r="AU83" s="153">
        <v>0.185</v>
      </c>
      <c r="AV83" s="155">
        <v>1414.44</v>
      </c>
      <c r="AW83"/>
      <c r="AX83" s="142"/>
      <c r="AY83" s="152" t="s">
        <v>107</v>
      </c>
      <c r="AZ83" s="153">
        <v>125.9851</v>
      </c>
      <c r="BA83" s="154">
        <v>110.79</v>
      </c>
      <c r="BB83" s="154">
        <v>50.622340000000001</v>
      </c>
      <c r="BC83" s="154">
        <v>7.2984399999999994</v>
      </c>
      <c r="BD83" s="154">
        <v>-196.43889999999996</v>
      </c>
      <c r="BE83" s="153">
        <v>11130</v>
      </c>
      <c r="BF83" s="153">
        <v>3.86754</v>
      </c>
      <c r="BG83" s="155">
        <v>44078</v>
      </c>
      <c r="BH83" s="131"/>
      <c r="BI83" s="151">
        <v>-0.44566200825808783</v>
      </c>
      <c r="BK83" s="142"/>
      <c r="BL83" s="152" t="s">
        <v>107</v>
      </c>
      <c r="BM83" s="153">
        <v>65.009999999999977</v>
      </c>
      <c r="BN83" s="154">
        <v>128.86510000000001</v>
      </c>
      <c r="BO83" s="154">
        <v>111.38000000000001</v>
      </c>
      <c r="BP83" s="154">
        <v>50.732339999999994</v>
      </c>
      <c r="BQ83" s="154">
        <v>6.8708600000000004</v>
      </c>
      <c r="BR83" s="153">
        <v>10700</v>
      </c>
      <c r="BS83" s="153">
        <v>3.8641700000000001</v>
      </c>
      <c r="BT83" s="155">
        <v>42387</v>
      </c>
      <c r="BU83" s="131"/>
      <c r="BV83" s="151">
        <v>1.6209828485148747E-2</v>
      </c>
      <c r="BZ83" s="128"/>
      <c r="CA83" s="128" t="s">
        <v>107</v>
      </c>
      <c r="CB83" s="132">
        <v>28.54</v>
      </c>
      <c r="CC83" s="132">
        <v>65.009999999999977</v>
      </c>
      <c r="CD83" s="132">
        <v>128.87000000000003</v>
      </c>
      <c r="CE83" s="132">
        <v>111.38</v>
      </c>
      <c r="CF83" s="132">
        <v>50.766469999999998</v>
      </c>
      <c r="CG83" s="132">
        <v>9850</v>
      </c>
      <c r="CH83" s="132">
        <v>3.8022800000000001</v>
      </c>
      <c r="CI83" s="132">
        <v>38908.199999999997</v>
      </c>
      <c r="CJ83" s="132">
        <v>0.13047756000020563</v>
      </c>
    </row>
    <row r="84" spans="1:88">
      <c r="A84" s="210"/>
      <c r="B84" s="215" t="s">
        <v>362</v>
      </c>
      <c r="C84" s="216">
        <v>416.24454998298341</v>
      </c>
      <c r="D84" s="55">
        <v>382.79373535817848</v>
      </c>
      <c r="E84" s="55">
        <v>425.31155188931825</v>
      </c>
      <c r="F84" s="55">
        <v>402.61901919173346</v>
      </c>
      <c r="G84" s="55">
        <v>352.68565044220549</v>
      </c>
      <c r="H84" s="216"/>
      <c r="I84" s="216"/>
      <c r="J84" s="225"/>
      <c r="K84"/>
      <c r="L84" s="101" t="e">
        <f t="shared" si="1"/>
        <v>#DIV/0!</v>
      </c>
      <c r="N84" s="244"/>
      <c r="O84" s="250" t="s">
        <v>406</v>
      </c>
      <c r="P84" s="251">
        <v>8.5205716283802531</v>
      </c>
      <c r="Q84" s="154">
        <v>9.8866798054715748</v>
      </c>
      <c r="R84" s="154">
        <v>13.498238337450474</v>
      </c>
      <c r="S84" s="154">
        <v>9.1223898327443589</v>
      </c>
      <c r="T84" s="154">
        <v>7.3410369940283644</v>
      </c>
      <c r="U84" s="251">
        <v>6990</v>
      </c>
      <c r="V84" s="251">
        <v>0.1099</v>
      </c>
      <c r="W84" s="252">
        <v>788.89</v>
      </c>
      <c r="X84" s="131"/>
      <c r="Y84" s="151">
        <v>0.93055267452095536</v>
      </c>
      <c r="Z84" s="151"/>
      <c r="AA84" s="152" t="s">
        <v>406</v>
      </c>
      <c r="AB84" s="153">
        <v>8.3128399999999996</v>
      </c>
      <c r="AC84" s="154">
        <v>8.5205699999999993</v>
      </c>
      <c r="AD84" s="154">
        <v>9.8866700000000005</v>
      </c>
      <c r="AE84" s="154">
        <v>13.498240000000003</v>
      </c>
      <c r="AF84" s="154">
        <v>9.1823800000000002</v>
      </c>
      <c r="AG84" s="153">
        <v>6790</v>
      </c>
      <c r="AH84" s="153">
        <v>0.10964</v>
      </c>
      <c r="AI84" s="155">
        <v>765.86</v>
      </c>
      <c r="AJ84" s="131"/>
      <c r="AK84" s="151">
        <v>1.1989632569921396</v>
      </c>
      <c r="AL84" s="204"/>
      <c r="AM84" s="142"/>
      <c r="AN84" s="152" t="s">
        <v>406</v>
      </c>
      <c r="AO84" s="153">
        <v>17.754710000000006</v>
      </c>
      <c r="AP84" s="154">
        <v>8.3128499999999992</v>
      </c>
      <c r="AQ84" s="154">
        <v>8.5205700000000011</v>
      </c>
      <c r="AR84" s="154">
        <v>9.8116700000000012</v>
      </c>
      <c r="AS84" s="154">
        <v>13.220040000000004</v>
      </c>
      <c r="AT84" s="153">
        <v>6670</v>
      </c>
      <c r="AU84" s="153">
        <v>0.10946</v>
      </c>
      <c r="AV84" s="155">
        <v>749.1</v>
      </c>
      <c r="AW84"/>
      <c r="AX84" s="142"/>
      <c r="AY84" s="152" t="s">
        <v>405</v>
      </c>
      <c r="AZ84" s="153">
        <v>11.42366</v>
      </c>
      <c r="BA84" s="154">
        <v>16.05406</v>
      </c>
      <c r="BB84" s="154">
        <v>21.914029999999997</v>
      </c>
      <c r="BC84" s="154">
        <v>29.324660000000002</v>
      </c>
      <c r="BD84" s="154"/>
      <c r="BE84" s="153"/>
      <c r="BF84" s="153"/>
      <c r="BG84" s="155"/>
      <c r="BH84" s="131"/>
      <c r="BI84" s="151" t="e">
        <v>#DIV/0!</v>
      </c>
      <c r="BK84" s="142"/>
      <c r="BL84" s="152" t="s">
        <v>405</v>
      </c>
      <c r="BM84" s="153">
        <v>5.1300000000000008</v>
      </c>
      <c r="BN84" s="154">
        <v>11.42</v>
      </c>
      <c r="BO84" s="154">
        <v>16.05</v>
      </c>
      <c r="BP84" s="154">
        <v>21.914029999999993</v>
      </c>
      <c r="BQ84" s="154">
        <v>29.324660000000002</v>
      </c>
      <c r="BR84" s="153">
        <v>13460</v>
      </c>
      <c r="BS84" s="153">
        <v>5.4190000000000002E-2</v>
      </c>
      <c r="BT84" s="155">
        <v>724.07</v>
      </c>
      <c r="BU84" s="131"/>
      <c r="BV84" s="151">
        <v>4.0499758310660567</v>
      </c>
      <c r="BZ84" s="128"/>
      <c r="CA84" s="128" t="s">
        <v>108</v>
      </c>
      <c r="CB84" s="132">
        <v>46.8</v>
      </c>
      <c r="CC84" s="132">
        <v>5.1300000000000008</v>
      </c>
      <c r="CD84" s="132">
        <v>11.42</v>
      </c>
      <c r="CE84" s="132">
        <v>16.050000000000004</v>
      </c>
      <c r="CF84" s="132">
        <v>21.914029999999993</v>
      </c>
      <c r="CG84" s="132">
        <v>13330</v>
      </c>
      <c r="CH84" s="132">
        <v>5.3580000000000003E-2</v>
      </c>
      <c r="CI84" s="132">
        <v>717.18</v>
      </c>
      <c r="CJ84" s="132">
        <v>3.0555829777740589</v>
      </c>
    </row>
    <row r="85" spans="1:88">
      <c r="A85" s="211" t="s">
        <v>192</v>
      </c>
      <c r="B85" s="207"/>
      <c r="C85" s="213">
        <v>4444.502429115727</v>
      </c>
      <c r="D85" s="214">
        <v>4572.7101842169814</v>
      </c>
      <c r="E85" s="214">
        <v>6903.1090861934199</v>
      </c>
      <c r="F85" s="214">
        <v>5119.5693522265201</v>
      </c>
      <c r="G85" s="214">
        <v>5092.710301842817</v>
      </c>
      <c r="H85" s="213">
        <v>115730</v>
      </c>
      <c r="I85" s="213">
        <v>212.07189000000002</v>
      </c>
      <c r="J85" s="224">
        <v>1554850.83</v>
      </c>
      <c r="K85"/>
      <c r="L85" s="101">
        <f t="shared" si="1"/>
        <v>0.32753690602222058</v>
      </c>
      <c r="N85" s="244"/>
      <c r="O85" s="250" t="s">
        <v>336</v>
      </c>
      <c r="P85" s="251">
        <v>136.23882898238449</v>
      </c>
      <c r="Q85" s="154">
        <v>164.16820798799816</v>
      </c>
      <c r="R85" s="154">
        <v>159.79674338774322</v>
      </c>
      <c r="S85" s="154">
        <v>218.74630766247165</v>
      </c>
      <c r="T85" s="154">
        <v>260.36312046736606</v>
      </c>
      <c r="U85" s="251"/>
      <c r="V85" s="251"/>
      <c r="W85" s="252"/>
      <c r="X85" s="131"/>
      <c r="Y85" s="151" t="e">
        <v>#DIV/0!</v>
      </c>
      <c r="Z85" s="151"/>
      <c r="AA85" s="152" t="s">
        <v>336</v>
      </c>
      <c r="AB85" s="153">
        <v>237.79408000000001</v>
      </c>
      <c r="AC85" s="154">
        <v>136.23883999999998</v>
      </c>
      <c r="AD85" s="154">
        <v>164.16821999999999</v>
      </c>
      <c r="AE85" s="154">
        <v>159.79674</v>
      </c>
      <c r="AF85" s="154">
        <v>219.36738</v>
      </c>
      <c r="AG85" s="153"/>
      <c r="AH85" s="153"/>
      <c r="AI85" s="155"/>
      <c r="AJ85" s="131"/>
      <c r="AK85" s="151" t="e">
        <v>#DIV/0!</v>
      </c>
      <c r="AL85" s="204"/>
      <c r="AM85" s="142"/>
      <c r="AN85" s="152" t="s">
        <v>336</v>
      </c>
      <c r="AO85" s="153">
        <v>161.57999999999993</v>
      </c>
      <c r="AP85" s="154">
        <v>237.79409000000001</v>
      </c>
      <c r="AQ85" s="154">
        <v>136.23884000000001</v>
      </c>
      <c r="AR85" s="154">
        <v>164.16821999999999</v>
      </c>
      <c r="AS85" s="154">
        <v>159.79675</v>
      </c>
      <c r="AT85" s="153"/>
      <c r="AU85" s="153"/>
      <c r="AV85" s="155"/>
      <c r="AW85"/>
      <c r="AX85" s="142"/>
      <c r="AY85" s="152" t="s">
        <v>404</v>
      </c>
      <c r="AZ85" s="153">
        <v>41.147120000000001</v>
      </c>
      <c r="BA85" s="154">
        <v>35.387010000000004</v>
      </c>
      <c r="BB85" s="154">
        <v>26.83793</v>
      </c>
      <c r="BC85" s="154">
        <v>24.434249999999995</v>
      </c>
      <c r="BD85" s="154">
        <v>18.127440000000004</v>
      </c>
      <c r="BE85" s="153">
        <v>7080</v>
      </c>
      <c r="BF85" s="153">
        <v>0.18365000000000001</v>
      </c>
      <c r="BG85" s="155">
        <v>1344.35</v>
      </c>
      <c r="BH85" s="131"/>
      <c r="BI85" s="151">
        <v>1.3484167069587538</v>
      </c>
      <c r="BK85" s="142"/>
      <c r="BL85" s="152" t="s">
        <v>404</v>
      </c>
      <c r="BM85" s="153">
        <v>40.97</v>
      </c>
      <c r="BN85" s="154">
        <v>41.15</v>
      </c>
      <c r="BO85" s="154">
        <v>35.39</v>
      </c>
      <c r="BP85" s="154">
        <v>26.83793</v>
      </c>
      <c r="BQ85" s="154">
        <v>24.323039999999995</v>
      </c>
      <c r="BR85" s="153">
        <v>7090</v>
      </c>
      <c r="BS85" s="153">
        <v>0.18226999999999999</v>
      </c>
      <c r="BT85" s="155">
        <v>1306.3</v>
      </c>
      <c r="BU85" s="131"/>
      <c r="BV85" s="151">
        <v>1.8619796371430755</v>
      </c>
      <c r="BZ85" s="128"/>
      <c r="CA85" s="128" t="s">
        <v>109</v>
      </c>
      <c r="CB85" s="132">
        <v>19.09</v>
      </c>
      <c r="CC85" s="132">
        <v>40.97</v>
      </c>
      <c r="CD85" s="132">
        <v>41.15</v>
      </c>
      <c r="CE85" s="132">
        <v>35.390000000000022</v>
      </c>
      <c r="CF85" s="132">
        <v>26.83793</v>
      </c>
      <c r="CG85" s="132">
        <v>6530</v>
      </c>
      <c r="CH85" s="132">
        <v>0.18087</v>
      </c>
      <c r="CI85" s="132">
        <v>1172.4000000000001</v>
      </c>
      <c r="CJ85" s="132">
        <v>2.2891444899351758</v>
      </c>
    </row>
    <row r="86" spans="1:88">
      <c r="A86" s="211" t="s">
        <v>199</v>
      </c>
      <c r="B86" s="211" t="s">
        <v>110</v>
      </c>
      <c r="C86" s="213">
        <v>48.793843140650203</v>
      </c>
      <c r="D86" s="214">
        <v>-18.869466165897052</v>
      </c>
      <c r="E86" s="214">
        <v>2.6196627569932893</v>
      </c>
      <c r="F86" s="214">
        <v>-1.1657372677808167</v>
      </c>
      <c r="G86" s="214">
        <v>72.70742578543819</v>
      </c>
      <c r="H86" s="213">
        <v>12370</v>
      </c>
      <c r="I86" s="213">
        <v>44.494500000000002</v>
      </c>
      <c r="J86" s="224">
        <v>499735.36</v>
      </c>
      <c r="K86"/>
      <c r="L86" s="101">
        <f t="shared" si="1"/>
        <v>1.4549185750121462E-2</v>
      </c>
      <c r="N86" s="244"/>
      <c r="O86" s="250" t="s">
        <v>362</v>
      </c>
      <c r="P86" s="251">
        <v>420.60582221338819</v>
      </c>
      <c r="Q86" s="154">
        <v>416.24454998298324</v>
      </c>
      <c r="R86" s="154">
        <v>382.79373535817831</v>
      </c>
      <c r="S86" s="154">
        <v>425.31155188931814</v>
      </c>
      <c r="T86" s="154">
        <v>392.75493906173358</v>
      </c>
      <c r="U86" s="251"/>
      <c r="V86" s="251"/>
      <c r="W86" s="252"/>
      <c r="X86" s="131"/>
      <c r="Y86" s="151" t="e">
        <v>#DIV/0!</v>
      </c>
      <c r="Z86" s="151"/>
      <c r="AA86" s="152" t="s">
        <v>362</v>
      </c>
      <c r="AB86" s="153">
        <v>545.19421999999997</v>
      </c>
      <c r="AC86" s="154">
        <v>420.60581999999994</v>
      </c>
      <c r="AD86" s="154">
        <v>416.24455</v>
      </c>
      <c r="AE86" s="154">
        <v>382.79372000000006</v>
      </c>
      <c r="AF86" s="154">
        <v>425.49194</v>
      </c>
      <c r="AG86" s="153"/>
      <c r="AH86" s="153"/>
      <c r="AI86" s="155"/>
      <c r="AJ86" s="131"/>
      <c r="AK86" s="151" t="e">
        <v>#DIV/0!</v>
      </c>
      <c r="AL86" s="204"/>
      <c r="AM86" s="142"/>
      <c r="AN86" s="152" t="s">
        <v>362</v>
      </c>
      <c r="AO86" s="153">
        <v>412.01227999999998</v>
      </c>
      <c r="AP86" s="154">
        <v>545.19421999999997</v>
      </c>
      <c r="AQ86" s="154">
        <v>420.60581999999999</v>
      </c>
      <c r="AR86" s="154">
        <v>440.11714999999998</v>
      </c>
      <c r="AS86" s="154">
        <v>367.0509100000001</v>
      </c>
      <c r="AT86" s="153"/>
      <c r="AU86" s="153"/>
      <c r="AV86" s="155"/>
      <c r="AW86"/>
      <c r="AX86" s="142"/>
      <c r="AY86" s="152" t="s">
        <v>406</v>
      </c>
      <c r="AZ86" s="153">
        <v>16.851659999999999</v>
      </c>
      <c r="BA86" s="154">
        <v>17.87471</v>
      </c>
      <c r="BB86" s="154">
        <v>8.5609599999999997</v>
      </c>
      <c r="BC86" s="154">
        <v>7.8077300000000012</v>
      </c>
      <c r="BD86" s="154">
        <v>9.2220100000000009</v>
      </c>
      <c r="BE86" s="153">
        <v>6560</v>
      </c>
      <c r="BF86" s="153">
        <v>0.10936</v>
      </c>
      <c r="BG86" s="155">
        <v>728.32</v>
      </c>
      <c r="BH86" s="131"/>
      <c r="BI86" s="151">
        <v>1.2662030426186293</v>
      </c>
      <c r="BK86" s="142"/>
      <c r="BL86" s="152" t="s">
        <v>406</v>
      </c>
      <c r="BM86" s="153">
        <v>30.759999999999994</v>
      </c>
      <c r="BN86" s="154">
        <v>16.849999999999998</v>
      </c>
      <c r="BO86" s="154">
        <v>17.87</v>
      </c>
      <c r="BP86" s="154">
        <v>8.5609599999999997</v>
      </c>
      <c r="BQ86" s="154">
        <v>7.5740299999999987</v>
      </c>
      <c r="BR86" s="153">
        <v>6580</v>
      </c>
      <c r="BS86" s="153">
        <v>0.10936999999999999</v>
      </c>
      <c r="BT86" s="155">
        <v>721.85</v>
      </c>
      <c r="BU86" s="131"/>
      <c r="BV86" s="151">
        <v>1.0492526148091705</v>
      </c>
      <c r="BZ86" s="128"/>
      <c r="CA86" s="128" t="s">
        <v>363</v>
      </c>
      <c r="CB86" s="132">
        <v>26.86</v>
      </c>
      <c r="CC86" s="132">
        <v>30.759999999999994</v>
      </c>
      <c r="CD86" s="132">
        <v>16.850000000000001</v>
      </c>
      <c r="CE86" s="132">
        <v>17.870000000000008</v>
      </c>
      <c r="CF86" s="132">
        <v>8.5609599999999997</v>
      </c>
      <c r="CG86" s="132">
        <v>6380</v>
      </c>
      <c r="CH86" s="132">
        <v>0.10936999999999999</v>
      </c>
      <c r="CI86" s="132">
        <v>700.9</v>
      </c>
      <c r="CJ86" s="132">
        <v>1.2214238835782565</v>
      </c>
    </row>
    <row r="87" spans="1:88">
      <c r="A87" s="210"/>
      <c r="B87" s="215" t="s">
        <v>111</v>
      </c>
      <c r="C87" s="216">
        <v>674.55718777830077</v>
      </c>
      <c r="D87" s="55">
        <v>791.31413456096345</v>
      </c>
      <c r="E87" s="55">
        <v>696.44513620029102</v>
      </c>
      <c r="F87" s="55">
        <v>949.16031478733919</v>
      </c>
      <c r="G87" s="55">
        <v>729.68027773767153</v>
      </c>
      <c r="H87" s="216">
        <v>3370</v>
      </c>
      <c r="I87" s="216">
        <v>11.35314</v>
      </c>
      <c r="J87" s="225">
        <v>39312.65</v>
      </c>
      <c r="K87"/>
      <c r="L87" s="101">
        <f t="shared" si="1"/>
        <v>1.8560953732136387</v>
      </c>
      <c r="N87" s="241" t="s">
        <v>192</v>
      </c>
      <c r="O87" s="242"/>
      <c r="P87" s="247">
        <v>4630.7422806911563</v>
      </c>
      <c r="Q87" s="248">
        <v>4444.502429115726</v>
      </c>
      <c r="R87" s="248">
        <v>4567.4854742169809</v>
      </c>
      <c r="S87" s="248">
        <v>6882.7428761934207</v>
      </c>
      <c r="T87" s="248">
        <v>5052.2666437765211</v>
      </c>
      <c r="U87" s="247">
        <v>107860</v>
      </c>
      <c r="V87" s="247">
        <v>214.01732000000001</v>
      </c>
      <c r="W87" s="249">
        <v>1467619.7</v>
      </c>
      <c r="X87" s="131"/>
      <c r="Y87" s="151">
        <v>0.34424903425434539</v>
      </c>
      <c r="Z87" s="151"/>
      <c r="AA87" s="140"/>
      <c r="AB87" s="148">
        <v>4705.1740400000008</v>
      </c>
      <c r="AC87" s="149">
        <v>4630.7422400000005</v>
      </c>
      <c r="AD87" s="149">
        <v>4444.5024199999998</v>
      </c>
      <c r="AE87" s="149">
        <v>4567.4853999999987</v>
      </c>
      <c r="AF87" s="149">
        <v>6885.4229699999987</v>
      </c>
      <c r="AG87" s="148">
        <v>103610</v>
      </c>
      <c r="AH87" s="148">
        <v>211.41698000000002</v>
      </c>
      <c r="AI87" s="150">
        <v>1365794.07</v>
      </c>
      <c r="AJ87" s="131"/>
      <c r="AK87" s="151">
        <v>0.50413331857561794</v>
      </c>
      <c r="AL87" s="204"/>
      <c r="AM87" s="139" t="s">
        <v>192</v>
      </c>
      <c r="AN87" s="140"/>
      <c r="AO87" s="148">
        <v>5886.5669600000001</v>
      </c>
      <c r="AP87" s="149">
        <v>4704.8008499999996</v>
      </c>
      <c r="AQ87" s="149">
        <v>4630.7422400000005</v>
      </c>
      <c r="AR87" s="149">
        <v>4464.8606300000001</v>
      </c>
      <c r="AS87" s="149">
        <v>4513.4343900000003</v>
      </c>
      <c r="AT87" s="148">
        <v>102730</v>
      </c>
      <c r="AU87" s="148">
        <v>208.66609</v>
      </c>
      <c r="AV87" s="150">
        <v>1444998.2599999998</v>
      </c>
      <c r="AW87"/>
      <c r="AX87" s="142"/>
      <c r="AY87" s="152" t="s">
        <v>364</v>
      </c>
      <c r="AZ87" s="153">
        <v>4.33</v>
      </c>
      <c r="BA87" s="154"/>
      <c r="BB87" s="154"/>
      <c r="BC87" s="154"/>
      <c r="BD87" s="154"/>
      <c r="BE87" s="153"/>
      <c r="BF87" s="153"/>
      <c r="BG87" s="155"/>
      <c r="BH87" s="131"/>
      <c r="BI87" s="151" t="e">
        <v>#DIV/0!</v>
      </c>
      <c r="BK87" s="142"/>
      <c r="BL87" s="152" t="s">
        <v>364</v>
      </c>
      <c r="BM87" s="153">
        <v>6.839999999999999</v>
      </c>
      <c r="BN87" s="154">
        <v>4.33</v>
      </c>
      <c r="BO87" s="154"/>
      <c r="BP87" s="154"/>
      <c r="BQ87" s="154"/>
      <c r="BR87" s="153"/>
      <c r="BS87" s="153"/>
      <c r="BT87" s="155"/>
      <c r="BU87" s="131"/>
      <c r="BV87" s="151" t="e">
        <v>#DIV/0!</v>
      </c>
      <c r="BZ87" s="128"/>
      <c r="CA87" s="128" t="s">
        <v>364</v>
      </c>
      <c r="CB87" s="132">
        <v>9.2899999999999991</v>
      </c>
      <c r="CC87" s="132">
        <v>6.839999999999999</v>
      </c>
      <c r="CD87" s="132">
        <v>4.33</v>
      </c>
      <c r="CE87" s="132"/>
      <c r="CF87" s="132"/>
      <c r="CG87" s="132"/>
      <c r="CH87" s="132"/>
      <c r="CI87" s="132"/>
      <c r="CJ87" s="132" t="e">
        <v>#DIV/0!</v>
      </c>
    </row>
    <row r="88" spans="1:88">
      <c r="A88" s="210"/>
      <c r="B88" s="215" t="s">
        <v>112</v>
      </c>
      <c r="C88" s="216">
        <v>914.15147853217582</v>
      </c>
      <c r="D88" s="55">
        <v>1003.1522519939155</v>
      </c>
      <c r="E88" s="55">
        <v>674.62711985517637</v>
      </c>
      <c r="F88" s="55">
        <v>273.88515356025033</v>
      </c>
      <c r="G88" s="55">
        <v>442.69998734250629</v>
      </c>
      <c r="H88" s="216">
        <v>9140</v>
      </c>
      <c r="I88" s="216">
        <v>209.46933000000001</v>
      </c>
      <c r="J88" s="225">
        <v>1840198.97</v>
      </c>
      <c r="K88"/>
      <c r="L88" s="101">
        <f t="shared" si="1"/>
        <v>2.4057180476658255E-2</v>
      </c>
      <c r="N88" s="241" t="s">
        <v>199</v>
      </c>
      <c r="O88" s="241" t="s">
        <v>110</v>
      </c>
      <c r="P88" s="247">
        <v>34.726789884645171</v>
      </c>
      <c r="Q88" s="248">
        <v>48.793843140650225</v>
      </c>
      <c r="R88" s="248">
        <v>-18.869466165897059</v>
      </c>
      <c r="S88" s="248">
        <v>2.6196627569932902</v>
      </c>
      <c r="T88" s="248">
        <v>-4.9278332677807972</v>
      </c>
      <c r="U88" s="247">
        <v>13040</v>
      </c>
      <c r="V88" s="247">
        <v>44.271039999999999</v>
      </c>
      <c r="W88" s="249">
        <v>621648.94999999995</v>
      </c>
      <c r="X88" s="131"/>
      <c r="Y88" s="151">
        <v>-7.9270354559125345E-4</v>
      </c>
      <c r="Z88" s="151"/>
      <c r="AA88" s="139" t="s">
        <v>110</v>
      </c>
      <c r="AB88" s="148">
        <v>177.76368999999997</v>
      </c>
      <c r="AC88" s="149">
        <v>34.726799999999997</v>
      </c>
      <c r="AD88" s="149">
        <v>48.793829999999993</v>
      </c>
      <c r="AE88" s="149">
        <v>-18.869450000000001</v>
      </c>
      <c r="AF88" s="149">
        <v>2.5996500000000009</v>
      </c>
      <c r="AG88" s="148">
        <v>11960</v>
      </c>
      <c r="AH88" s="148">
        <v>43.847430000000003</v>
      </c>
      <c r="AI88" s="150">
        <v>533327.79</v>
      </c>
      <c r="AJ88" s="131"/>
      <c r="AK88" s="151">
        <v>4.874394413236934E-4</v>
      </c>
      <c r="AL88" s="204"/>
      <c r="AM88" s="139" t="s">
        <v>199</v>
      </c>
      <c r="AN88" s="139" t="s">
        <v>110</v>
      </c>
      <c r="AO88" s="148">
        <v>95.184029999999993</v>
      </c>
      <c r="AP88" s="149">
        <v>177.76368999999997</v>
      </c>
      <c r="AQ88" s="149">
        <v>34.726799999999997</v>
      </c>
      <c r="AR88" s="149">
        <v>48.79383</v>
      </c>
      <c r="AS88" s="149">
        <v>-23.285249999999991</v>
      </c>
      <c r="AT88" s="148"/>
      <c r="AU88" s="148">
        <v>43.416759999999996</v>
      </c>
      <c r="AV88" s="150"/>
      <c r="AW88"/>
      <c r="AX88" s="142"/>
      <c r="AY88" s="152" t="s">
        <v>336</v>
      </c>
      <c r="AZ88" s="153">
        <v>137.57999999999998</v>
      </c>
      <c r="BA88" s="154">
        <v>162.70999999999995</v>
      </c>
      <c r="BB88" s="154">
        <v>238.40884</v>
      </c>
      <c r="BC88" s="154">
        <v>136.23884000000001</v>
      </c>
      <c r="BD88" s="154">
        <v>164.16821999999999</v>
      </c>
      <c r="BE88" s="153"/>
      <c r="BF88" s="153"/>
      <c r="BG88" s="155"/>
      <c r="BH88" s="131"/>
      <c r="BI88" s="151" t="e">
        <v>#DIV/0!</v>
      </c>
      <c r="BK88" s="142"/>
      <c r="BL88" s="152" t="s">
        <v>336</v>
      </c>
      <c r="BM88" s="153">
        <v>59.49</v>
      </c>
      <c r="BN88" s="154">
        <v>138.5</v>
      </c>
      <c r="BO88" s="154">
        <v>163.07999999999996</v>
      </c>
      <c r="BP88" s="154">
        <v>238.47884000000002</v>
      </c>
      <c r="BQ88" s="154">
        <v>135.16325000000001</v>
      </c>
      <c r="BR88" s="153"/>
      <c r="BS88" s="153"/>
      <c r="BT88" s="155"/>
      <c r="BU88" s="131"/>
      <c r="BV88" s="151" t="e">
        <v>#DIV/0!</v>
      </c>
      <c r="BZ88" s="128"/>
      <c r="CA88" s="128" t="s">
        <v>336</v>
      </c>
      <c r="CB88" s="132">
        <v>92.410000000000011</v>
      </c>
      <c r="CC88" s="132">
        <v>59.49</v>
      </c>
      <c r="CD88" s="132">
        <v>138.5</v>
      </c>
      <c r="CE88" s="132">
        <v>163.07999999999993</v>
      </c>
      <c r="CF88" s="132">
        <v>238.47884000000002</v>
      </c>
      <c r="CG88" s="132"/>
      <c r="CH88" s="132"/>
      <c r="CI88" s="132"/>
      <c r="CJ88" s="132" t="e">
        <v>#DIV/0!</v>
      </c>
    </row>
    <row r="89" spans="1:88">
      <c r="A89" s="210"/>
      <c r="B89" s="215" t="s">
        <v>116</v>
      </c>
      <c r="C89" s="216">
        <v>245.5785554311623</v>
      </c>
      <c r="D89" s="55">
        <v>54.329481195157683</v>
      </c>
      <c r="E89" s="55">
        <v>178.43934727069561</v>
      </c>
      <c r="F89" s="55">
        <v>70.10536877193347</v>
      </c>
      <c r="G89" s="55"/>
      <c r="H89" s="216"/>
      <c r="I89" s="216"/>
      <c r="J89" s="225"/>
      <c r="K89"/>
      <c r="L89" s="101" t="e">
        <f t="shared" si="1"/>
        <v>#DIV/0!</v>
      </c>
      <c r="N89" s="244"/>
      <c r="O89" s="250" t="s">
        <v>111</v>
      </c>
      <c r="P89" s="251">
        <v>702.29922538594417</v>
      </c>
      <c r="Q89" s="154">
        <v>674.55718777830077</v>
      </c>
      <c r="R89" s="154">
        <v>791.31413456096311</v>
      </c>
      <c r="S89" s="154">
        <v>696.44513620029102</v>
      </c>
      <c r="T89" s="154">
        <v>946.94396908733927</v>
      </c>
      <c r="U89" s="251">
        <v>3130</v>
      </c>
      <c r="V89" s="251">
        <v>11.051600000000001</v>
      </c>
      <c r="W89" s="252">
        <v>36391.64</v>
      </c>
      <c r="X89" s="131"/>
      <c r="Y89" s="151">
        <v>2.6020920439071702</v>
      </c>
      <c r="Z89" s="151"/>
      <c r="AA89" s="152" t="s">
        <v>111</v>
      </c>
      <c r="AB89" s="153">
        <v>661.71841999999992</v>
      </c>
      <c r="AC89" s="154">
        <v>702.29923000000008</v>
      </c>
      <c r="AD89" s="154">
        <v>674.55721999999992</v>
      </c>
      <c r="AE89" s="154">
        <v>791.31408999999974</v>
      </c>
      <c r="AF89" s="154">
        <v>696.4451499999999</v>
      </c>
      <c r="AG89" s="153">
        <v>3070</v>
      </c>
      <c r="AH89" s="153">
        <v>10.887879999999999</v>
      </c>
      <c r="AI89" s="155">
        <v>33145.4</v>
      </c>
      <c r="AJ89" s="131"/>
      <c r="AK89" s="151">
        <v>2.1011819136290399</v>
      </c>
      <c r="AL89" s="204"/>
      <c r="AM89" s="142"/>
      <c r="AN89" s="152" t="s">
        <v>111</v>
      </c>
      <c r="AO89" s="153">
        <v>723.47</v>
      </c>
      <c r="AP89" s="154">
        <v>661.71843999999987</v>
      </c>
      <c r="AQ89" s="154">
        <v>702.29923000000031</v>
      </c>
      <c r="AR89" s="154">
        <v>674.56689999999992</v>
      </c>
      <c r="AS89" s="154">
        <v>786.73628999999971</v>
      </c>
      <c r="AT89" s="153">
        <v>3080</v>
      </c>
      <c r="AU89" s="153">
        <v>10.72471</v>
      </c>
      <c r="AV89" s="155">
        <v>33010.01</v>
      </c>
      <c r="AW89"/>
      <c r="AX89" s="142"/>
      <c r="AY89" s="152" t="s">
        <v>362</v>
      </c>
      <c r="AZ89" s="153">
        <v>300.61000000000013</v>
      </c>
      <c r="BA89" s="154">
        <v>410.08</v>
      </c>
      <c r="BB89" s="154">
        <v>538.03608000000008</v>
      </c>
      <c r="BC89" s="154">
        <v>413.07902000000013</v>
      </c>
      <c r="BD89" s="154">
        <v>437.39171999999996</v>
      </c>
      <c r="BE89" s="153"/>
      <c r="BF89" s="153"/>
      <c r="BG89" s="155"/>
      <c r="BH89" s="131"/>
      <c r="BI89" s="151" t="e">
        <v>#DIV/0!</v>
      </c>
      <c r="BK89" s="142"/>
      <c r="BL89" s="152" t="s">
        <v>362</v>
      </c>
      <c r="BM89" s="153">
        <v>293.19</v>
      </c>
      <c r="BN89" s="154">
        <v>323.46000000000009</v>
      </c>
      <c r="BO89" s="154">
        <v>429.59</v>
      </c>
      <c r="BP89" s="154">
        <v>528.18607999999995</v>
      </c>
      <c r="BQ89" s="154">
        <v>396.69997000000006</v>
      </c>
      <c r="BR89" s="153"/>
      <c r="BS89" s="153"/>
      <c r="BT89" s="155"/>
      <c r="BU89" s="131"/>
      <c r="BV89" s="151" t="e">
        <v>#DIV/0!</v>
      </c>
      <c r="BZ89" s="128"/>
      <c r="CA89" s="128" t="s">
        <v>362</v>
      </c>
      <c r="CB89" s="132">
        <v>394.67</v>
      </c>
      <c r="CC89" s="132">
        <v>293.19</v>
      </c>
      <c r="CD89" s="132">
        <v>323.46000000000004</v>
      </c>
      <c r="CE89" s="132">
        <v>429.59</v>
      </c>
      <c r="CF89" s="132">
        <v>528.18414999999993</v>
      </c>
      <c r="CG89" s="132"/>
      <c r="CH89" s="132"/>
      <c r="CI89" s="132"/>
      <c r="CJ89" s="132" t="e">
        <v>#DIV/0!</v>
      </c>
    </row>
    <row r="90" spans="1:88">
      <c r="A90" s="210"/>
      <c r="B90" s="215" t="s">
        <v>113</v>
      </c>
      <c r="C90" s="216">
        <v>1224.1724150593009</v>
      </c>
      <c r="D90" s="55">
        <v>1355.8558152205687</v>
      </c>
      <c r="E90" s="55">
        <v>1106.49591874678</v>
      </c>
      <c r="F90" s="55">
        <v>850.41710886176224</v>
      </c>
      <c r="G90" s="55">
        <v>1770.2699936533099</v>
      </c>
      <c r="H90" s="216">
        <v>6190</v>
      </c>
      <c r="I90" s="216">
        <v>49.648690000000002</v>
      </c>
      <c r="J90" s="225">
        <v>319086.96000000002</v>
      </c>
      <c r="K90"/>
      <c r="L90" s="101">
        <f t="shared" si="1"/>
        <v>0.55479233424434193</v>
      </c>
      <c r="N90" s="244"/>
      <c r="O90" s="250" t="s">
        <v>112</v>
      </c>
      <c r="P90" s="251">
        <v>1155.726781895024</v>
      </c>
      <c r="Q90" s="154">
        <v>914.15147853217536</v>
      </c>
      <c r="R90" s="154">
        <v>1003.1522519939156</v>
      </c>
      <c r="S90" s="154">
        <v>674.62711985517683</v>
      </c>
      <c r="T90" s="154">
        <v>265.05874513025037</v>
      </c>
      <c r="U90" s="251">
        <v>8580</v>
      </c>
      <c r="V90" s="251">
        <v>209.28827999999999</v>
      </c>
      <c r="W90" s="252">
        <v>2012934.06</v>
      </c>
      <c r="X90" s="131"/>
      <c r="Y90" s="151">
        <v>1.3167780822897417E-2</v>
      </c>
      <c r="Z90" s="151"/>
      <c r="AA90" s="152" t="s">
        <v>112</v>
      </c>
      <c r="AB90" s="153">
        <v>1288.5436599999998</v>
      </c>
      <c r="AC90" s="154">
        <v>1155.72678</v>
      </c>
      <c r="AD90" s="154">
        <v>914.15148000000022</v>
      </c>
      <c r="AE90" s="154">
        <v>1003.15225</v>
      </c>
      <c r="AF90" s="154">
        <v>674.61712999999997</v>
      </c>
      <c r="AG90" s="153">
        <v>8840</v>
      </c>
      <c r="AH90" s="153">
        <v>207.65287000000001</v>
      </c>
      <c r="AI90" s="155">
        <v>1758526.51</v>
      </c>
      <c r="AJ90" s="131"/>
      <c r="AK90" s="151">
        <v>3.8362636341490237E-2</v>
      </c>
      <c r="AL90" s="204"/>
      <c r="AM90" s="142"/>
      <c r="AN90" s="152" t="s">
        <v>112</v>
      </c>
      <c r="AO90" s="153">
        <v>821.07488000000001</v>
      </c>
      <c r="AP90" s="154">
        <v>1288.54366</v>
      </c>
      <c r="AQ90" s="154">
        <v>1155.7790199999999</v>
      </c>
      <c r="AR90" s="154">
        <v>914.15148000000011</v>
      </c>
      <c r="AS90" s="154">
        <v>998.71369000000004</v>
      </c>
      <c r="AT90" s="153">
        <v>9850</v>
      </c>
      <c r="AU90" s="153">
        <v>207.84753000000001</v>
      </c>
      <c r="AV90" s="155">
        <v>1735974.03</v>
      </c>
      <c r="AW90"/>
      <c r="AX90" s="139" t="s">
        <v>192</v>
      </c>
      <c r="AY90" s="140"/>
      <c r="AZ90" s="148">
        <v>6808.6170300000013</v>
      </c>
      <c r="BA90" s="149">
        <v>5890.3785800000014</v>
      </c>
      <c r="BB90" s="149">
        <v>4706.2592199999999</v>
      </c>
      <c r="BC90" s="149">
        <v>4616.4153100000003</v>
      </c>
      <c r="BD90" s="149">
        <v>4439.3446300000005</v>
      </c>
      <c r="BE90" s="148">
        <v>91390</v>
      </c>
      <c r="BF90" s="148">
        <v>206.10764999999998</v>
      </c>
      <c r="BG90" s="150">
        <v>1525115.0800000003</v>
      </c>
      <c r="BH90" s="131"/>
      <c r="BI90" s="151">
        <v>0.2910826001405743</v>
      </c>
      <c r="BK90" s="139" t="s">
        <v>192</v>
      </c>
      <c r="BL90" s="140"/>
      <c r="BM90" s="148">
        <v>4352.1409999999996</v>
      </c>
      <c r="BN90" s="149">
        <v>6871.8098799999998</v>
      </c>
      <c r="BO90" s="149">
        <v>5957.7714200000009</v>
      </c>
      <c r="BP90" s="149">
        <v>4710.7488499999999</v>
      </c>
      <c r="BQ90" s="149">
        <v>4621.8858499999997</v>
      </c>
      <c r="BR90" s="148">
        <v>111780</v>
      </c>
      <c r="BS90" s="148">
        <v>202.72434000000001</v>
      </c>
      <c r="BT90" s="150">
        <v>1516011.0900000003</v>
      </c>
      <c r="BU90" s="131"/>
      <c r="BV90" s="151"/>
      <c r="BZ90" s="128" t="s">
        <v>192</v>
      </c>
      <c r="CA90" s="128"/>
      <c r="CB90" s="132">
        <v>4321.7999999999993</v>
      </c>
      <c r="CC90" s="132">
        <v>4352.1499999999987</v>
      </c>
      <c r="CD90" s="132">
        <v>6871.8200000000015</v>
      </c>
      <c r="CE90" s="132">
        <v>5957.7599999999993</v>
      </c>
      <c r="CF90" s="132">
        <v>4710.524159999999</v>
      </c>
      <c r="CG90" s="132">
        <v>102450</v>
      </c>
      <c r="CH90" s="132">
        <v>200.15131</v>
      </c>
      <c r="CI90" s="132">
        <v>1423776.3099999998</v>
      </c>
      <c r="CJ90" s="132"/>
    </row>
    <row r="91" spans="1:88">
      <c r="A91" s="210"/>
      <c r="B91" s="215" t="s">
        <v>114</v>
      </c>
      <c r="C91" s="216">
        <v>165.04907310777313</v>
      </c>
      <c r="D91" s="55">
        <v>318.15850892080636</v>
      </c>
      <c r="E91" s="55">
        <v>243.71331108958074</v>
      </c>
      <c r="F91" s="55">
        <v>203.20822698519032</v>
      </c>
      <c r="G91" s="55">
        <v>401.35662928846159</v>
      </c>
      <c r="H91" s="216">
        <v>6120</v>
      </c>
      <c r="I91" s="216">
        <v>17.08436</v>
      </c>
      <c r="J91" s="225">
        <v>105604.2</v>
      </c>
      <c r="K91"/>
      <c r="L91" s="101">
        <f t="shared" si="1"/>
        <v>0.38005744969277888</v>
      </c>
      <c r="N91" s="244"/>
      <c r="O91" s="250" t="s">
        <v>116</v>
      </c>
      <c r="P91" s="251">
        <v>80.556153185999264</v>
      </c>
      <c r="Q91" s="154">
        <v>245.5785554311623</v>
      </c>
      <c r="R91" s="154">
        <v>54.32948119515769</v>
      </c>
      <c r="S91" s="154">
        <v>178.43934727069555</v>
      </c>
      <c r="T91" s="154">
        <v>69.456977091933481</v>
      </c>
      <c r="U91" s="251">
        <v>13610</v>
      </c>
      <c r="V91" s="251">
        <v>18.054729999999999</v>
      </c>
      <c r="W91" s="252">
        <v>266273.61</v>
      </c>
      <c r="X91" s="131"/>
      <c r="Y91" s="151">
        <v>2.6084814447790559E-2</v>
      </c>
      <c r="Z91" s="151"/>
      <c r="AA91" s="152" t="s">
        <v>116</v>
      </c>
      <c r="AB91" s="153">
        <v>128.08134999999999</v>
      </c>
      <c r="AC91" s="154">
        <v>80.556119999999993</v>
      </c>
      <c r="AD91" s="154">
        <v>245.57855999999998</v>
      </c>
      <c r="AE91" s="154">
        <v>54.329489999999993</v>
      </c>
      <c r="AF91" s="154">
        <v>178.36937</v>
      </c>
      <c r="AG91" s="153">
        <v>13530</v>
      </c>
      <c r="AH91" s="153">
        <v>17.909749999999999</v>
      </c>
      <c r="AI91" s="155">
        <v>239917.32</v>
      </c>
      <c r="AJ91" s="131"/>
      <c r="AK91" s="151">
        <v>7.4346183093409013E-2</v>
      </c>
      <c r="AL91" s="204"/>
      <c r="AM91" s="142"/>
      <c r="AN91" s="152" t="s">
        <v>116</v>
      </c>
      <c r="AO91" s="153">
        <v>167.41915999999998</v>
      </c>
      <c r="AP91" s="154">
        <v>128.08134999999999</v>
      </c>
      <c r="AQ91" s="154">
        <v>80.556120000000021</v>
      </c>
      <c r="AR91" s="154">
        <v>245.57855999999998</v>
      </c>
      <c r="AS91" s="154">
        <v>50.25007999999999</v>
      </c>
      <c r="AT91" s="153">
        <v>14060</v>
      </c>
      <c r="AU91" s="153">
        <v>17.948139999999999</v>
      </c>
      <c r="AV91" s="155">
        <v>234012.48</v>
      </c>
      <c r="AW91"/>
      <c r="AX91" s="139" t="s">
        <v>199</v>
      </c>
      <c r="AY91" s="139" t="s">
        <v>110</v>
      </c>
      <c r="AZ91" s="148">
        <v>121.03843999999999</v>
      </c>
      <c r="BA91" s="149">
        <v>88.697819999999979</v>
      </c>
      <c r="BB91" s="149">
        <v>179.49953000000002</v>
      </c>
      <c r="BC91" s="149">
        <v>32.495800000000003</v>
      </c>
      <c r="BD91" s="149">
        <v>49.194290000000002</v>
      </c>
      <c r="BE91" s="148">
        <v>14160</v>
      </c>
      <c r="BF91" s="148">
        <v>42.980029999999999</v>
      </c>
      <c r="BG91" s="150">
        <v>551237.64</v>
      </c>
      <c r="BH91" s="131"/>
      <c r="BI91" s="151">
        <v>8.9243343397232451E-3</v>
      </c>
      <c r="BK91" s="139" t="s">
        <v>199</v>
      </c>
      <c r="BL91" s="139" t="s">
        <v>110</v>
      </c>
      <c r="BM91" s="148">
        <v>126.72999999999999</v>
      </c>
      <c r="BN91" s="149">
        <v>121.12205</v>
      </c>
      <c r="BO91" s="149">
        <v>86.956019999999967</v>
      </c>
      <c r="BP91" s="149">
        <v>178.91538</v>
      </c>
      <c r="BQ91" s="149">
        <v>30.147519999999997</v>
      </c>
      <c r="BR91" s="148"/>
      <c r="BS91" s="148">
        <v>41.446249999999999</v>
      </c>
      <c r="BT91" s="150">
        <v>470086.75</v>
      </c>
      <c r="BU91" s="131"/>
      <c r="BV91" s="151">
        <v>6.4131822477446979E-3</v>
      </c>
      <c r="BZ91" s="128" t="s">
        <v>199</v>
      </c>
      <c r="CA91" s="128" t="s">
        <v>110</v>
      </c>
      <c r="CB91" s="132">
        <v>130.58000000000001</v>
      </c>
      <c r="CC91" s="132">
        <v>126.72999999999999</v>
      </c>
      <c r="CD91" s="132">
        <v>121.12</v>
      </c>
      <c r="CE91" s="132">
        <v>86.96</v>
      </c>
      <c r="CF91" s="132">
        <v>178.91941</v>
      </c>
      <c r="CG91" s="132"/>
      <c r="CH91" s="132">
        <v>41.086919999999999</v>
      </c>
      <c r="CI91" s="132">
        <v>460532.92</v>
      </c>
      <c r="CJ91" s="132">
        <v>3.8850514747132518E-2</v>
      </c>
    </row>
    <row r="92" spans="1:88">
      <c r="A92" s="210"/>
      <c r="B92" s="215" t="s">
        <v>115</v>
      </c>
      <c r="C92" s="216">
        <v>160.61192784849467</v>
      </c>
      <c r="D92" s="55">
        <v>32.138822836071519</v>
      </c>
      <c r="E92" s="55">
        <v>69.900419027967175</v>
      </c>
      <c r="F92" s="55">
        <v>51.128740023497919</v>
      </c>
      <c r="G92" s="55">
        <v>103.60649986294385</v>
      </c>
      <c r="H92" s="216">
        <v>4760</v>
      </c>
      <c r="I92" s="216">
        <v>0.77900000000000003</v>
      </c>
      <c r="J92" s="225">
        <v>3609.83</v>
      </c>
      <c r="K92"/>
      <c r="L92" s="101">
        <f t="shared" si="1"/>
        <v>2.8701213038548588</v>
      </c>
      <c r="N92" s="244"/>
      <c r="O92" s="250" t="s">
        <v>113</v>
      </c>
      <c r="P92" s="251">
        <v>857.48529474923669</v>
      </c>
      <c r="Q92" s="154">
        <v>1224.1724150593011</v>
      </c>
      <c r="R92" s="154">
        <v>1355.8558152205685</v>
      </c>
      <c r="S92" s="154">
        <v>1106.4959187467798</v>
      </c>
      <c r="T92" s="154">
        <v>844.84637083176221</v>
      </c>
      <c r="U92" s="251">
        <v>5830</v>
      </c>
      <c r="V92" s="251">
        <v>49.065620000000003</v>
      </c>
      <c r="W92" s="252">
        <v>301024.8</v>
      </c>
      <c r="X92" s="131"/>
      <c r="Y92" s="151">
        <v>0.28065673354214077</v>
      </c>
      <c r="Z92" s="151"/>
      <c r="AA92" s="152" t="s">
        <v>113</v>
      </c>
      <c r="AB92" s="153">
        <v>764.25113999999996</v>
      </c>
      <c r="AC92" s="154">
        <v>857.4853099999998</v>
      </c>
      <c r="AD92" s="154">
        <v>1224.1724100000001</v>
      </c>
      <c r="AE92" s="154">
        <v>1355.85582</v>
      </c>
      <c r="AF92" s="154">
        <v>1106.6725000000001</v>
      </c>
      <c r="AG92" s="153">
        <v>6320</v>
      </c>
      <c r="AH92" s="153">
        <v>48.653419999999997</v>
      </c>
      <c r="AI92" s="155">
        <v>277554.09000000003</v>
      </c>
      <c r="AJ92" s="131"/>
      <c r="AK92" s="151">
        <v>0.39872318220927677</v>
      </c>
      <c r="AL92" s="204"/>
      <c r="AM92" s="142"/>
      <c r="AN92" s="152" t="s">
        <v>113</v>
      </c>
      <c r="AO92" s="153">
        <v>1017.6906800000003</v>
      </c>
      <c r="AP92" s="154">
        <v>764.25114000000019</v>
      </c>
      <c r="AQ92" s="154">
        <v>857.48531000000003</v>
      </c>
      <c r="AR92" s="154">
        <v>1224.2198900000001</v>
      </c>
      <c r="AS92" s="154">
        <v>1347.4487499999998</v>
      </c>
      <c r="AT92" s="153">
        <v>7130</v>
      </c>
      <c r="AU92" s="153">
        <v>48.228700000000003</v>
      </c>
      <c r="AV92" s="155">
        <v>286091.46999999997</v>
      </c>
      <c r="AW92"/>
      <c r="AX92" s="142"/>
      <c r="AY92" s="152" t="s">
        <v>111</v>
      </c>
      <c r="AZ92" s="153">
        <v>715.18944999999974</v>
      </c>
      <c r="BA92" s="154">
        <v>721.58</v>
      </c>
      <c r="BB92" s="154">
        <v>658.39530999999988</v>
      </c>
      <c r="BC92" s="154">
        <v>699.99571000000026</v>
      </c>
      <c r="BD92" s="154">
        <v>671.83629999999994</v>
      </c>
      <c r="BE92" s="153">
        <v>2910</v>
      </c>
      <c r="BF92" s="153">
        <v>10.56189</v>
      </c>
      <c r="BG92" s="155">
        <v>32468.93</v>
      </c>
      <c r="BH92" s="131"/>
      <c r="BI92" s="151">
        <v>2.0691667387868957</v>
      </c>
      <c r="BK92" s="142"/>
      <c r="BL92" s="152" t="s">
        <v>111</v>
      </c>
      <c r="BM92" s="153">
        <v>725.25000000000011</v>
      </c>
      <c r="BN92" s="154">
        <v>740.97944999999993</v>
      </c>
      <c r="BO92" s="154">
        <v>721.84</v>
      </c>
      <c r="BP92" s="154">
        <v>658.63530999999989</v>
      </c>
      <c r="BQ92" s="154">
        <v>699.14871000000016</v>
      </c>
      <c r="BR92" s="153">
        <v>2550</v>
      </c>
      <c r="BS92" s="153">
        <v>10.671200000000001</v>
      </c>
      <c r="BT92" s="155">
        <v>28693.34</v>
      </c>
      <c r="BU92" s="131"/>
      <c r="BV92" s="151">
        <v>2.4366236555242442</v>
      </c>
      <c r="BZ92" s="128"/>
      <c r="CA92" s="128" t="s">
        <v>111</v>
      </c>
      <c r="CB92" s="132">
        <v>627.87000000000012</v>
      </c>
      <c r="CC92" s="132">
        <v>725.25000000000011</v>
      </c>
      <c r="CD92" s="132">
        <v>740.97999999999968</v>
      </c>
      <c r="CE92" s="132">
        <v>721.84</v>
      </c>
      <c r="CF92" s="132">
        <v>658.63243999999986</v>
      </c>
      <c r="CG92" s="132">
        <v>2220</v>
      </c>
      <c r="CH92" s="132">
        <v>10.49628</v>
      </c>
      <c r="CI92" s="132">
        <v>25405.83</v>
      </c>
      <c r="CJ92" s="132">
        <v>2.5924460645450269</v>
      </c>
    </row>
    <row r="93" spans="1:88">
      <c r="A93" s="210"/>
      <c r="B93" s="215" t="s">
        <v>117</v>
      </c>
      <c r="C93" s="216">
        <v>62.420559782834204</v>
      </c>
      <c r="D93" s="55">
        <v>60.176727450557379</v>
      </c>
      <c r="E93" s="55">
        <v>88.539771293098809</v>
      </c>
      <c r="F93" s="55">
        <v>142.75486399481926</v>
      </c>
      <c r="G93" s="55">
        <v>163.95382573670841</v>
      </c>
      <c r="H93" s="216">
        <v>5680</v>
      </c>
      <c r="I93" s="216">
        <v>6.9560700000000004</v>
      </c>
      <c r="J93" s="225">
        <v>39662.85</v>
      </c>
      <c r="K93"/>
      <c r="L93" s="101">
        <f t="shared" si="1"/>
        <v>0.41336874616097535</v>
      </c>
      <c r="N93" s="244"/>
      <c r="O93" s="250" t="s">
        <v>114</v>
      </c>
      <c r="P93" s="251">
        <v>150.51613416356571</v>
      </c>
      <c r="Q93" s="154">
        <v>165.04907310777313</v>
      </c>
      <c r="R93" s="154">
        <v>318.15850892080636</v>
      </c>
      <c r="S93" s="154">
        <v>243.71331108958077</v>
      </c>
      <c r="T93" s="154">
        <v>203.07592298519032</v>
      </c>
      <c r="U93" s="251">
        <v>5890</v>
      </c>
      <c r="V93" s="251">
        <v>16.624860000000002</v>
      </c>
      <c r="W93" s="252">
        <v>100724.45</v>
      </c>
      <c r="X93" s="131"/>
      <c r="Y93" s="151">
        <v>0.20161532079370037</v>
      </c>
      <c r="Z93" s="151"/>
      <c r="AA93" s="152" t="s">
        <v>114</v>
      </c>
      <c r="AB93" s="153">
        <v>148.05511000000001</v>
      </c>
      <c r="AC93" s="154">
        <v>150.51613000000006</v>
      </c>
      <c r="AD93" s="154">
        <v>165.04906</v>
      </c>
      <c r="AE93" s="154">
        <v>318.15853999999996</v>
      </c>
      <c r="AF93" s="154">
        <v>243.49331999999998</v>
      </c>
      <c r="AG93" s="153">
        <v>5820</v>
      </c>
      <c r="AH93" s="153">
        <v>16.385069999999999</v>
      </c>
      <c r="AI93" s="155">
        <v>95924.79</v>
      </c>
      <c r="AJ93" s="131"/>
      <c r="AK93" s="151">
        <v>0.25383774100521878</v>
      </c>
      <c r="AL93" s="204"/>
      <c r="AM93" s="142"/>
      <c r="AN93" s="152" t="s">
        <v>114</v>
      </c>
      <c r="AO93" s="153">
        <v>164.55107000000007</v>
      </c>
      <c r="AP93" s="154">
        <v>148.05510999999998</v>
      </c>
      <c r="AQ93" s="154">
        <v>150.51613</v>
      </c>
      <c r="AR93" s="154">
        <v>163.09039999999999</v>
      </c>
      <c r="AS93" s="154">
        <v>311.10683999999998</v>
      </c>
      <c r="AT93" s="153">
        <v>6010</v>
      </c>
      <c r="AU93" s="153">
        <v>16.144359999999999</v>
      </c>
      <c r="AV93" s="155">
        <v>99127.14</v>
      </c>
      <c r="AW93"/>
      <c r="AX93" s="142"/>
      <c r="AY93" s="152" t="s">
        <v>112</v>
      </c>
      <c r="AZ93" s="153">
        <v>449.63941999999986</v>
      </c>
      <c r="BA93" s="154">
        <v>812.18859999999995</v>
      </c>
      <c r="BB93" s="154">
        <v>1280.8677200000002</v>
      </c>
      <c r="BC93" s="154">
        <v>1144.6467999999998</v>
      </c>
      <c r="BD93" s="154">
        <v>911.56152000000009</v>
      </c>
      <c r="BE93" s="153">
        <v>11530</v>
      </c>
      <c r="BF93" s="153">
        <v>206.0779</v>
      </c>
      <c r="BG93" s="155">
        <v>2309374.9300000002</v>
      </c>
      <c r="BH93" s="131"/>
      <c r="BI93" s="151">
        <v>3.9472218571282407E-2</v>
      </c>
      <c r="BK93" s="142"/>
      <c r="BL93" s="152" t="s">
        <v>112</v>
      </c>
      <c r="BM93" s="153">
        <v>336.92999999999989</v>
      </c>
      <c r="BN93" s="154">
        <v>453.30941999999988</v>
      </c>
      <c r="BO93" s="154">
        <v>815.48860000000013</v>
      </c>
      <c r="BP93" s="154">
        <v>1288.2177200000001</v>
      </c>
      <c r="BQ93" s="154">
        <v>1150.1741799999998</v>
      </c>
      <c r="BR93" s="153">
        <v>11690</v>
      </c>
      <c r="BS93" s="153">
        <v>200.36193</v>
      </c>
      <c r="BT93" s="155">
        <v>2203224.71</v>
      </c>
      <c r="BU93" s="131"/>
      <c r="BV93" s="151">
        <v>5.2204124925595986E-2</v>
      </c>
      <c r="BZ93" s="128"/>
      <c r="CA93" s="128" t="s">
        <v>112</v>
      </c>
      <c r="CB93" s="132">
        <v>460.35999999999973</v>
      </c>
      <c r="CC93" s="132">
        <v>336.92999999999989</v>
      </c>
      <c r="CD93" s="132">
        <v>453.30999999999989</v>
      </c>
      <c r="CE93" s="132">
        <v>815.49</v>
      </c>
      <c r="CF93" s="132">
        <v>1288.2218800000001</v>
      </c>
      <c r="CG93" s="132">
        <v>11630</v>
      </c>
      <c r="CH93" s="132">
        <v>198.65601000000001</v>
      </c>
      <c r="CI93" s="132">
        <v>2217452.2400000002</v>
      </c>
      <c r="CJ93" s="132">
        <v>5.8094684375254002E-2</v>
      </c>
    </row>
    <row r="94" spans="1:88">
      <c r="A94" s="210"/>
      <c r="B94" s="215" t="s">
        <v>118</v>
      </c>
      <c r="C94" s="216">
        <v>328.29802009350226</v>
      </c>
      <c r="D94" s="55">
        <v>334.82962116041222</v>
      </c>
      <c r="E94" s="55">
        <v>320.20126189592389</v>
      </c>
      <c r="F94" s="55">
        <v>-5.2176080796054336</v>
      </c>
      <c r="G94" s="55">
        <v>447.48795218929808</v>
      </c>
      <c r="H94" s="216">
        <v>6530</v>
      </c>
      <c r="I94" s="216">
        <v>31.989260000000002</v>
      </c>
      <c r="J94" s="225">
        <v>213208.74</v>
      </c>
      <c r="K94"/>
      <c r="L94" s="101">
        <f t="shared" si="1"/>
        <v>0.2098825555600104</v>
      </c>
      <c r="N94" s="244"/>
      <c r="O94" s="250" t="s">
        <v>115</v>
      </c>
      <c r="P94" s="251">
        <v>101.23619299264878</v>
      </c>
      <c r="Q94" s="154">
        <v>160.61192784849467</v>
      </c>
      <c r="R94" s="154">
        <v>32.138822836071505</v>
      </c>
      <c r="S94" s="154">
        <v>69.900419027967175</v>
      </c>
      <c r="T94" s="154">
        <v>51.128740023497919</v>
      </c>
      <c r="U94" s="251">
        <v>4460</v>
      </c>
      <c r="V94" s="251">
        <v>0.77786</v>
      </c>
      <c r="W94" s="252">
        <v>3654.7</v>
      </c>
      <c r="X94" s="131"/>
      <c r="Y94" s="151">
        <v>1.3989859639231106</v>
      </c>
      <c r="Z94" s="151"/>
      <c r="AA94" s="152" t="s">
        <v>115</v>
      </c>
      <c r="AB94" s="153">
        <v>114.92115000000003</v>
      </c>
      <c r="AC94" s="154">
        <v>101.23617999999999</v>
      </c>
      <c r="AD94" s="154">
        <v>160.61193</v>
      </c>
      <c r="AE94" s="154">
        <v>32.138830000000006</v>
      </c>
      <c r="AF94" s="154">
        <v>69.830790000000022</v>
      </c>
      <c r="AG94" s="153">
        <v>4250</v>
      </c>
      <c r="AH94" s="153">
        <v>0.77329999999999999</v>
      </c>
      <c r="AI94" s="155">
        <v>3463.38</v>
      </c>
      <c r="AJ94" s="131"/>
      <c r="AK94" s="151">
        <v>2.0162612823311337</v>
      </c>
      <c r="AL94" s="204"/>
      <c r="AM94" s="142"/>
      <c r="AN94" s="152" t="s">
        <v>115</v>
      </c>
      <c r="AO94" s="153">
        <v>158.54333000000003</v>
      </c>
      <c r="AP94" s="154">
        <v>114.92115000000001</v>
      </c>
      <c r="AQ94" s="154">
        <v>101.23618000000002</v>
      </c>
      <c r="AR94" s="154">
        <v>160.61193</v>
      </c>
      <c r="AS94" s="154">
        <v>30.911639999999998</v>
      </c>
      <c r="AT94" s="153">
        <v>4090</v>
      </c>
      <c r="AU94" s="153">
        <v>0.76709000000000005</v>
      </c>
      <c r="AV94" s="155">
        <v>3173.73</v>
      </c>
      <c r="AW94"/>
      <c r="AX94" s="142"/>
      <c r="AY94" s="152" t="s">
        <v>116</v>
      </c>
      <c r="AZ94" s="153">
        <v>197.38</v>
      </c>
      <c r="BA94" s="154">
        <v>164.28937999999999</v>
      </c>
      <c r="BB94" s="154">
        <v>124.97628999999999</v>
      </c>
      <c r="BC94" s="154">
        <v>79.143290000000007</v>
      </c>
      <c r="BD94" s="154">
        <v>240.56180999999998</v>
      </c>
      <c r="BE94" s="153">
        <v>14910</v>
      </c>
      <c r="BF94" s="153">
        <v>17.762650000000001</v>
      </c>
      <c r="BG94" s="155">
        <v>249249.61</v>
      </c>
      <c r="BH94" s="131"/>
      <c r="BI94" s="151">
        <v>9.6514417815939613E-2</v>
      </c>
      <c r="BK94" s="142"/>
      <c r="BL94" s="152" t="s">
        <v>116</v>
      </c>
      <c r="BM94" s="153">
        <v>78.720000000000013</v>
      </c>
      <c r="BN94" s="154">
        <v>197.51999999999998</v>
      </c>
      <c r="BO94" s="154">
        <v>163.94937999999999</v>
      </c>
      <c r="BP94" s="154">
        <v>124.83628999999999</v>
      </c>
      <c r="BQ94" s="154">
        <v>78.522070000000014</v>
      </c>
      <c r="BR94" s="153">
        <v>15230</v>
      </c>
      <c r="BS94" s="153">
        <v>17.619710000000001</v>
      </c>
      <c r="BT94" s="155">
        <v>266076.05</v>
      </c>
      <c r="BU94" s="131"/>
      <c r="BV94" s="151">
        <v>2.951113788708154E-2</v>
      </c>
      <c r="BZ94" s="128"/>
      <c r="CA94" s="128" t="s">
        <v>116</v>
      </c>
      <c r="CB94" s="132">
        <v>107.85</v>
      </c>
      <c r="CC94" s="132">
        <v>78.720000000000013</v>
      </c>
      <c r="CD94" s="132">
        <v>197.52</v>
      </c>
      <c r="CE94" s="132">
        <v>163.94999999999996</v>
      </c>
      <c r="CF94" s="132">
        <v>125.50697000000001</v>
      </c>
      <c r="CG94" s="132">
        <v>14280</v>
      </c>
      <c r="CH94" s="132">
        <v>17.46481</v>
      </c>
      <c r="CI94" s="132">
        <v>255644.83</v>
      </c>
      <c r="CJ94" s="132">
        <v>4.9094272706395048E-2</v>
      </c>
    </row>
    <row r="95" spans="1:88">
      <c r="A95" s="210"/>
      <c r="B95" s="215" t="s">
        <v>119</v>
      </c>
      <c r="C95" s="216">
        <v>13.392943903769561</v>
      </c>
      <c r="D95" s="55">
        <v>15.980073109427472</v>
      </c>
      <c r="E95" s="55">
        <v>16.526850183430362</v>
      </c>
      <c r="F95" s="55">
        <v>20.128006686125616</v>
      </c>
      <c r="G95" s="55">
        <v>14.174376328923778</v>
      </c>
      <c r="H95" s="216">
        <v>4990</v>
      </c>
      <c r="I95" s="216">
        <v>0.57599</v>
      </c>
      <c r="J95" s="225">
        <v>2968.77</v>
      </c>
      <c r="K95"/>
      <c r="L95" s="101">
        <f t="shared" si="1"/>
        <v>0.47744945984107151</v>
      </c>
      <c r="N95" s="244"/>
      <c r="O95" s="250" t="s">
        <v>117</v>
      </c>
      <c r="P95" s="251">
        <v>130.70995850296373</v>
      </c>
      <c r="Q95" s="154">
        <v>62.420559782834204</v>
      </c>
      <c r="R95" s="154">
        <v>60.176727450557365</v>
      </c>
      <c r="S95" s="154">
        <v>88.539771293098781</v>
      </c>
      <c r="T95" s="154">
        <v>142.58033899481927</v>
      </c>
      <c r="U95" s="251">
        <v>3920</v>
      </c>
      <c r="V95" s="251">
        <v>6.8113000000000001</v>
      </c>
      <c r="W95" s="252">
        <v>28164.880000000001</v>
      </c>
      <c r="X95" s="131"/>
      <c r="Y95" s="151">
        <v>0.50623449840659462</v>
      </c>
      <c r="Z95" s="151"/>
      <c r="AA95" s="152" t="s">
        <v>117</v>
      </c>
      <c r="AB95" s="153">
        <v>104.57011</v>
      </c>
      <c r="AC95" s="154">
        <v>130.70992999999999</v>
      </c>
      <c r="AD95" s="154">
        <v>62.420590000000004</v>
      </c>
      <c r="AE95" s="154">
        <v>60.176729999999999</v>
      </c>
      <c r="AF95" s="154">
        <v>88.923810000000003</v>
      </c>
      <c r="AG95" s="153">
        <v>4070</v>
      </c>
      <c r="AH95" s="153">
        <v>6.7253100000000003</v>
      </c>
      <c r="AI95" s="155">
        <v>25952.46</v>
      </c>
      <c r="AJ95" s="131"/>
      <c r="AK95" s="151">
        <v>0.34264116002876027</v>
      </c>
      <c r="AL95" s="204"/>
      <c r="AM95" s="142"/>
      <c r="AN95" s="152" t="s">
        <v>117</v>
      </c>
      <c r="AO95" s="153">
        <v>93.080039999999997</v>
      </c>
      <c r="AP95" s="154">
        <v>104.5701</v>
      </c>
      <c r="AQ95" s="154">
        <v>130.70993000000001</v>
      </c>
      <c r="AR95" s="154">
        <v>62.439150000000012</v>
      </c>
      <c r="AS95" s="154">
        <v>56.192240000000005</v>
      </c>
      <c r="AT95" s="153">
        <v>4220</v>
      </c>
      <c r="AU95" s="153">
        <v>6.6391200000000001</v>
      </c>
      <c r="AV95" s="155">
        <v>26082.19</v>
      </c>
      <c r="AW95"/>
      <c r="AX95" s="142"/>
      <c r="AY95" s="152" t="s">
        <v>113</v>
      </c>
      <c r="AZ95" s="153">
        <v>674.70132999999964</v>
      </c>
      <c r="BA95" s="154">
        <v>1013.7803299999998</v>
      </c>
      <c r="BB95" s="154">
        <v>762.97497999999985</v>
      </c>
      <c r="BC95" s="154">
        <v>854.08970999999997</v>
      </c>
      <c r="BD95" s="154">
        <v>1221.3112699999999</v>
      </c>
      <c r="BE95" s="153">
        <v>7970</v>
      </c>
      <c r="BF95" s="153">
        <v>47.79139</v>
      </c>
      <c r="BG95" s="155">
        <v>364892.25</v>
      </c>
      <c r="BH95" s="131"/>
      <c r="BI95" s="151">
        <v>0.33470463403922662</v>
      </c>
      <c r="BK95" s="142"/>
      <c r="BL95" s="152" t="s">
        <v>113</v>
      </c>
      <c r="BM95" s="153">
        <v>1059.4499999999998</v>
      </c>
      <c r="BN95" s="154">
        <v>901.08132999999964</v>
      </c>
      <c r="BO95" s="154">
        <v>1017.6603299999998</v>
      </c>
      <c r="BP95" s="154">
        <v>764.59289000000001</v>
      </c>
      <c r="BQ95" s="154">
        <v>852.03395999999998</v>
      </c>
      <c r="BR95" s="153">
        <v>7560</v>
      </c>
      <c r="BS95" s="153">
        <v>48.32141</v>
      </c>
      <c r="BT95" s="155">
        <v>363489.31</v>
      </c>
      <c r="BU95" s="131"/>
      <c r="BV95" s="151">
        <v>0.23440413144474592</v>
      </c>
      <c r="BZ95" s="128"/>
      <c r="CA95" s="128" t="s">
        <v>113</v>
      </c>
      <c r="CB95" s="132">
        <v>972.01</v>
      </c>
      <c r="CC95" s="132">
        <v>1059.4499999999998</v>
      </c>
      <c r="CD95" s="132">
        <v>901.07999999999959</v>
      </c>
      <c r="CE95" s="132">
        <v>1017.6600000000002</v>
      </c>
      <c r="CF95" s="132">
        <v>764.47256000000004</v>
      </c>
      <c r="CG95" s="132">
        <v>6990</v>
      </c>
      <c r="CH95" s="132">
        <v>47.704419999999999</v>
      </c>
      <c r="CI95" s="132">
        <v>353122.57</v>
      </c>
      <c r="CJ95" s="132">
        <v>0.21648929435464861</v>
      </c>
    </row>
    <row r="96" spans="1:88">
      <c r="A96" s="210"/>
      <c r="B96" s="215" t="s">
        <v>120</v>
      </c>
      <c r="C96" s="216">
        <v>91.574177075577666</v>
      </c>
      <c r="D96" s="55">
        <v>23.176498804859143</v>
      </c>
      <c r="E96" s="55">
        <v>18.253820524702387</v>
      </c>
      <c r="F96" s="55">
        <v>41.456903269648166</v>
      </c>
      <c r="G96" s="55"/>
      <c r="H96" s="216"/>
      <c r="I96" s="216"/>
      <c r="J96" s="225"/>
      <c r="K96"/>
      <c r="L96" s="101" t="e">
        <f t="shared" si="1"/>
        <v>#DIV/0!</v>
      </c>
      <c r="N96" s="244"/>
      <c r="O96" s="250" t="s">
        <v>118</v>
      </c>
      <c r="P96" s="251">
        <v>363.65521854417858</v>
      </c>
      <c r="Q96" s="154">
        <v>328.29802009350226</v>
      </c>
      <c r="R96" s="154">
        <v>334.82962116041227</v>
      </c>
      <c r="S96" s="154">
        <v>320.20126189592395</v>
      </c>
      <c r="T96" s="154">
        <v>-7.6010556696053833</v>
      </c>
      <c r="U96" s="251">
        <v>5970</v>
      </c>
      <c r="V96" s="251">
        <v>32.165489999999998</v>
      </c>
      <c r="W96" s="252">
        <v>202866.6</v>
      </c>
      <c r="X96" s="131"/>
      <c r="Y96" s="151">
        <v>-3.7468245978418244E-3</v>
      </c>
      <c r="Z96" s="151"/>
      <c r="AA96" s="152" t="s">
        <v>118</v>
      </c>
      <c r="AB96" s="153">
        <v>385.56266000000011</v>
      </c>
      <c r="AC96" s="154">
        <v>363.65522000000004</v>
      </c>
      <c r="AD96" s="154">
        <v>328.298</v>
      </c>
      <c r="AE96" s="154">
        <v>334.82959000000005</v>
      </c>
      <c r="AF96" s="154">
        <v>320.21112999999997</v>
      </c>
      <c r="AG96" s="153">
        <v>5950</v>
      </c>
      <c r="AH96" s="153">
        <v>31.77384</v>
      </c>
      <c r="AI96" s="155">
        <v>184166.3</v>
      </c>
      <c r="AJ96" s="131"/>
      <c r="AK96" s="151">
        <v>0.17387064300037519</v>
      </c>
      <c r="AL96" s="204"/>
      <c r="AM96" s="142"/>
      <c r="AN96" s="152" t="s">
        <v>118</v>
      </c>
      <c r="AO96" s="153">
        <v>597.80614000000003</v>
      </c>
      <c r="AP96" s="154">
        <v>385.56265999999994</v>
      </c>
      <c r="AQ96" s="154">
        <v>363.81062000000009</v>
      </c>
      <c r="AR96" s="154">
        <v>328.4554399999999</v>
      </c>
      <c r="AS96" s="154">
        <v>331.76337000000007</v>
      </c>
      <c r="AT96" s="153">
        <v>6200</v>
      </c>
      <c r="AU96" s="153">
        <v>31.376670000000001</v>
      </c>
      <c r="AV96" s="155">
        <v>185261.21</v>
      </c>
      <c r="AW96"/>
      <c r="AX96" s="142"/>
      <c r="AY96" s="152" t="s">
        <v>114</v>
      </c>
      <c r="AZ96" s="153">
        <v>147.23509999999996</v>
      </c>
      <c r="BA96" s="154">
        <v>161.02412999999999</v>
      </c>
      <c r="BB96" s="154">
        <v>147.89604</v>
      </c>
      <c r="BC96" s="154">
        <v>147.14975000000001</v>
      </c>
      <c r="BD96" s="154">
        <v>160.38125000000002</v>
      </c>
      <c r="BE96" s="153">
        <v>6070</v>
      </c>
      <c r="BF96" s="153">
        <v>15.90292</v>
      </c>
      <c r="BG96" s="155">
        <v>98963.87</v>
      </c>
      <c r="BH96" s="131"/>
      <c r="BI96" s="151">
        <v>0.16206040648976242</v>
      </c>
      <c r="BK96" s="142"/>
      <c r="BL96" s="152" t="s">
        <v>114</v>
      </c>
      <c r="BM96" s="153">
        <v>207.85</v>
      </c>
      <c r="BN96" s="154">
        <v>157.0951</v>
      </c>
      <c r="BO96" s="154">
        <v>158.82000000000005</v>
      </c>
      <c r="BP96" s="154">
        <v>149.42603999999997</v>
      </c>
      <c r="BQ96" s="154">
        <v>147.85734000000002</v>
      </c>
      <c r="BR96" s="153">
        <v>5510</v>
      </c>
      <c r="BS96" s="153">
        <v>15.737880000000001</v>
      </c>
      <c r="BT96" s="155">
        <v>88649.67</v>
      </c>
      <c r="BU96" s="131"/>
      <c r="BV96" s="151">
        <v>0.16678837044740272</v>
      </c>
      <c r="BZ96" s="128"/>
      <c r="CA96" s="128" t="s">
        <v>114</v>
      </c>
      <c r="CB96" s="132">
        <v>230.61000000000004</v>
      </c>
      <c r="CC96" s="132">
        <v>207.85</v>
      </c>
      <c r="CD96" s="132">
        <v>157.1</v>
      </c>
      <c r="CE96" s="132">
        <v>158.82000000000002</v>
      </c>
      <c r="CF96" s="132">
        <v>149.42782999999997</v>
      </c>
      <c r="CG96" s="132">
        <v>5200</v>
      </c>
      <c r="CH96" s="132">
        <v>15.49226</v>
      </c>
      <c r="CI96" s="132">
        <v>83220.91</v>
      </c>
      <c r="CJ96" s="132">
        <v>0.17955563091054874</v>
      </c>
    </row>
    <row r="97" spans="1:88">
      <c r="A97" s="210"/>
      <c r="B97" s="215" t="s">
        <v>121</v>
      </c>
      <c r="C97" s="216">
        <v>43.128044453572478</v>
      </c>
      <c r="D97" s="55">
        <v>36.594267870923304</v>
      </c>
      <c r="E97" s="55">
        <v>43.431869961563258</v>
      </c>
      <c r="F97" s="55">
        <v>86.846505998097101</v>
      </c>
      <c r="G97" s="55">
        <v>149.0125153053815</v>
      </c>
      <c r="H97" s="216"/>
      <c r="I97" s="216">
        <v>28.870200000000001</v>
      </c>
      <c r="J97" s="225"/>
      <c r="K97"/>
      <c r="L97" s="101" t="e">
        <f t="shared" si="1"/>
        <v>#DIV/0!</v>
      </c>
      <c r="N97" s="244"/>
      <c r="O97" s="250" t="s">
        <v>119</v>
      </c>
      <c r="P97" s="251">
        <v>30.818240109131118</v>
      </c>
      <c r="Q97" s="154">
        <v>13.392943903769561</v>
      </c>
      <c r="R97" s="154">
        <v>15.980073109427472</v>
      </c>
      <c r="S97" s="154">
        <v>16.526850183430362</v>
      </c>
      <c r="T97" s="154">
        <v>20.115074686125617</v>
      </c>
      <c r="U97" s="251">
        <v>6020</v>
      </c>
      <c r="V97" s="251">
        <v>0.56340000000000001</v>
      </c>
      <c r="W97" s="252">
        <v>3142.78</v>
      </c>
      <c r="X97" s="131"/>
      <c r="Y97" s="151">
        <v>0.64004081374215238</v>
      </c>
      <c r="Z97" s="151"/>
      <c r="AA97" s="152" t="s">
        <v>119</v>
      </c>
      <c r="AB97" s="153">
        <v>40.353970000000011</v>
      </c>
      <c r="AC97" s="154">
        <v>30.818240000000003</v>
      </c>
      <c r="AD97" s="154">
        <v>13.392949999999999</v>
      </c>
      <c r="AE97" s="154">
        <v>15.980100000000002</v>
      </c>
      <c r="AF97" s="154">
        <v>16.52684</v>
      </c>
      <c r="AG97" s="153">
        <v>7070</v>
      </c>
      <c r="AH97" s="153">
        <v>0.55837000000000003</v>
      </c>
      <c r="AI97" s="155">
        <v>3510.6</v>
      </c>
      <c r="AJ97" s="131"/>
      <c r="AK97" s="151">
        <v>0.47076966900244976</v>
      </c>
      <c r="AL97" s="204"/>
      <c r="AM97" s="142"/>
      <c r="AN97" s="152" t="s">
        <v>119</v>
      </c>
      <c r="AO97" s="153">
        <v>89.861850000000004</v>
      </c>
      <c r="AP97" s="154">
        <v>40.353970000000004</v>
      </c>
      <c r="AQ97" s="154">
        <v>30.818239999999999</v>
      </c>
      <c r="AR97" s="154">
        <v>13.392950000000001</v>
      </c>
      <c r="AS97" s="154">
        <v>15.350560000000002</v>
      </c>
      <c r="AT97" s="153">
        <v>9300</v>
      </c>
      <c r="AU97" s="153">
        <v>0.54298000000000002</v>
      </c>
      <c r="AV97" s="155">
        <v>4850.49</v>
      </c>
      <c r="AW97"/>
      <c r="AX97" s="142"/>
      <c r="AY97" s="152" t="s">
        <v>115</v>
      </c>
      <c r="AZ97" s="153">
        <v>166.83000000000004</v>
      </c>
      <c r="BA97" s="154">
        <v>157.91000000000003</v>
      </c>
      <c r="BB97" s="154">
        <v>114.21071999999999</v>
      </c>
      <c r="BC97" s="154">
        <v>101.52213</v>
      </c>
      <c r="BD97" s="154">
        <v>159.29046</v>
      </c>
      <c r="BE97" s="153">
        <v>4170</v>
      </c>
      <c r="BF97" s="153">
        <v>0.76388999999999996</v>
      </c>
      <c r="BG97" s="155">
        <v>3259.26</v>
      </c>
      <c r="BH97" s="131"/>
      <c r="BI97" s="151">
        <v>4.8873198210636764</v>
      </c>
      <c r="BK97" s="142"/>
      <c r="BL97" s="152" t="s">
        <v>115</v>
      </c>
      <c r="BM97" s="153">
        <v>173.35000000000002</v>
      </c>
      <c r="BN97" s="154">
        <v>167.03000000000003</v>
      </c>
      <c r="BO97" s="154">
        <v>158.76999999999998</v>
      </c>
      <c r="BP97" s="154">
        <v>114.45072000000002</v>
      </c>
      <c r="BQ97" s="154">
        <v>101.88151000000002</v>
      </c>
      <c r="BR97" s="153">
        <v>3750</v>
      </c>
      <c r="BS97" s="153">
        <v>0.79961000000000004</v>
      </c>
      <c r="BT97" s="155">
        <v>3074.43</v>
      </c>
      <c r="BU97" s="131"/>
      <c r="BV97" s="151">
        <v>3.3138341090868884</v>
      </c>
      <c r="BZ97" s="128"/>
      <c r="CA97" s="128" t="s">
        <v>115</v>
      </c>
      <c r="CB97" s="132">
        <v>166.27999999999997</v>
      </c>
      <c r="CC97" s="132">
        <v>173.35000000000002</v>
      </c>
      <c r="CD97" s="132">
        <v>167.03000000000003</v>
      </c>
      <c r="CE97" s="132">
        <v>158.77000000000004</v>
      </c>
      <c r="CF97" s="132">
        <v>114.44629000000002</v>
      </c>
      <c r="CG97" s="132">
        <v>3410</v>
      </c>
      <c r="CH97" s="132">
        <v>0.79535999999999996</v>
      </c>
      <c r="CI97" s="132">
        <v>2849.36</v>
      </c>
      <c r="CJ97" s="132">
        <v>4.0165612628800851</v>
      </c>
    </row>
    <row r="98" spans="1:88">
      <c r="A98" s="210"/>
      <c r="B98" s="215" t="s">
        <v>337</v>
      </c>
      <c r="C98" s="216">
        <v>269.52413933978062</v>
      </c>
      <c r="D98" s="55">
        <v>314.1236957029692</v>
      </c>
      <c r="E98" s="55">
        <v>333.53090038260984</v>
      </c>
      <c r="F98" s="55">
        <v>316.82234458583741</v>
      </c>
      <c r="G98" s="55">
        <v>373.3590533378632</v>
      </c>
      <c r="H98" s="216"/>
      <c r="I98" s="216"/>
      <c r="J98" s="225"/>
      <c r="K98"/>
      <c r="L98" s="101" t="e">
        <f t="shared" si="1"/>
        <v>#DIV/0!</v>
      </c>
      <c r="N98" s="244"/>
      <c r="O98" s="250" t="s">
        <v>120</v>
      </c>
      <c r="P98" s="251">
        <v>36.524883433590446</v>
      </c>
      <c r="Q98" s="154">
        <v>91.574177075577666</v>
      </c>
      <c r="R98" s="154">
        <v>23.17649880485915</v>
      </c>
      <c r="S98" s="154">
        <v>18.253820524702387</v>
      </c>
      <c r="T98" s="154">
        <v>40.773029269648163</v>
      </c>
      <c r="U98" s="251">
        <v>15250</v>
      </c>
      <c r="V98" s="251">
        <v>3.45675</v>
      </c>
      <c r="W98" s="252">
        <v>54445.77</v>
      </c>
      <c r="X98" s="131"/>
      <c r="Y98" s="151">
        <v>7.4887414154760176E-2</v>
      </c>
      <c r="Z98" s="151"/>
      <c r="AA98" s="152" t="s">
        <v>120</v>
      </c>
      <c r="AB98" s="153">
        <v>17.357279999999999</v>
      </c>
      <c r="AC98" s="154">
        <v>36.52487</v>
      </c>
      <c r="AD98" s="154">
        <v>91.574179999999998</v>
      </c>
      <c r="AE98" s="154">
        <v>23.176509999999993</v>
      </c>
      <c r="AF98" s="154">
        <v>18.363829999999993</v>
      </c>
      <c r="AG98" s="153">
        <v>15230</v>
      </c>
      <c r="AH98" s="153">
        <v>3.44401</v>
      </c>
      <c r="AI98" s="155">
        <v>51131.5</v>
      </c>
      <c r="AJ98" s="131"/>
      <c r="AK98" s="151">
        <v>3.5914905684362855E-2</v>
      </c>
      <c r="AL98" s="204"/>
      <c r="AM98" s="142"/>
      <c r="AN98" s="152" t="s">
        <v>120</v>
      </c>
      <c r="AO98" s="153">
        <v>18.931010000000001</v>
      </c>
      <c r="AP98" s="154">
        <v>17.357279999999999</v>
      </c>
      <c r="AQ98" s="154">
        <v>36.524869999999993</v>
      </c>
      <c r="AR98" s="154">
        <v>89.662639999999996</v>
      </c>
      <c r="AS98" s="154">
        <v>19.159679999999998</v>
      </c>
      <c r="AT98" s="153">
        <v>15720</v>
      </c>
      <c r="AU98" s="153">
        <v>3.4315600000000002</v>
      </c>
      <c r="AV98" s="155">
        <v>51320.26</v>
      </c>
      <c r="AW98"/>
      <c r="AX98" s="142"/>
      <c r="AY98" s="152" t="s">
        <v>117</v>
      </c>
      <c r="AZ98" s="153">
        <v>120.11000000000003</v>
      </c>
      <c r="BA98" s="154">
        <v>92.820040000000006</v>
      </c>
      <c r="BB98" s="154">
        <v>102.90641999999998</v>
      </c>
      <c r="BC98" s="154">
        <v>128.56931</v>
      </c>
      <c r="BD98" s="154">
        <v>60.182920000000017</v>
      </c>
      <c r="BE98" s="153">
        <v>4380</v>
      </c>
      <c r="BF98" s="153">
        <v>6.5525200000000003</v>
      </c>
      <c r="BG98" s="155">
        <v>29443.08</v>
      </c>
      <c r="BH98" s="131"/>
      <c r="BI98" s="151">
        <v>0.20440429465939028</v>
      </c>
      <c r="BK98" s="142"/>
      <c r="BL98" s="152" t="s">
        <v>117</v>
      </c>
      <c r="BM98" s="153">
        <v>147.79</v>
      </c>
      <c r="BN98" s="154">
        <v>120.76000000000003</v>
      </c>
      <c r="BO98" s="154">
        <v>94.290040000000033</v>
      </c>
      <c r="BP98" s="154">
        <v>104.40642</v>
      </c>
      <c r="BQ98" s="154">
        <v>129.45625000000004</v>
      </c>
      <c r="BR98" s="153">
        <v>4040</v>
      </c>
      <c r="BS98" s="153">
        <v>6.8022999999999998</v>
      </c>
      <c r="BT98" s="155">
        <v>28446.81</v>
      </c>
      <c r="BU98" s="131"/>
      <c r="BV98" s="151">
        <v>0.45508178245645126</v>
      </c>
      <c r="BZ98" s="128"/>
      <c r="CA98" s="128" t="s">
        <v>117</v>
      </c>
      <c r="CB98" s="132">
        <v>133.54000000000002</v>
      </c>
      <c r="CC98" s="132">
        <v>147.79</v>
      </c>
      <c r="CD98" s="132">
        <v>120.76</v>
      </c>
      <c r="CE98" s="132">
        <v>94.29</v>
      </c>
      <c r="CF98" s="132">
        <v>104.41131999999999</v>
      </c>
      <c r="CG98" s="132">
        <v>3290</v>
      </c>
      <c r="CH98" s="132">
        <v>6.68736</v>
      </c>
      <c r="CI98" s="132">
        <v>23323.78</v>
      </c>
      <c r="CJ98" s="132">
        <v>0.44766037066033038</v>
      </c>
    </row>
    <row r="99" spans="1:88">
      <c r="A99" s="211" t="s">
        <v>200</v>
      </c>
      <c r="B99" s="207"/>
      <c r="C99" s="213">
        <v>4241.252365546894</v>
      </c>
      <c r="D99" s="214">
        <v>4320.960432660735</v>
      </c>
      <c r="E99" s="214">
        <v>3792.7253891888131</v>
      </c>
      <c r="F99" s="214">
        <v>2999.5301921771147</v>
      </c>
      <c r="G99" s="214">
        <v>4668.3085365685065</v>
      </c>
      <c r="H99" s="213">
        <v>59150</v>
      </c>
      <c r="I99" s="213">
        <v>401.22054000000003</v>
      </c>
      <c r="J99" s="224">
        <v>3063388.3300000005</v>
      </c>
      <c r="K99"/>
      <c r="L99" s="101">
        <f t="shared" si="1"/>
        <v>0.15239036105385001</v>
      </c>
      <c r="N99" s="244"/>
      <c r="O99" s="250" t="s">
        <v>121</v>
      </c>
      <c r="P99" s="251">
        <v>37.833213855344837</v>
      </c>
      <c r="Q99" s="154">
        <v>43.128044453572478</v>
      </c>
      <c r="R99" s="154">
        <v>36.594267870923296</v>
      </c>
      <c r="S99" s="154">
        <v>43.431869961563244</v>
      </c>
      <c r="T99" s="154">
        <v>86.540413998097108</v>
      </c>
      <c r="U99" s="251"/>
      <c r="V99" s="251">
        <v>31.977070000000001</v>
      </c>
      <c r="W99" s="252"/>
      <c r="X99" s="131"/>
      <c r="Y99" s="151" t="e">
        <v>#DIV/0!</v>
      </c>
      <c r="Z99" s="151"/>
      <c r="AA99" s="152" t="s">
        <v>121</v>
      </c>
      <c r="AB99" s="153">
        <v>50.789419999999993</v>
      </c>
      <c r="AC99" s="154">
        <v>37.83323</v>
      </c>
      <c r="AD99" s="154">
        <v>43.128029999999995</v>
      </c>
      <c r="AE99" s="154">
        <v>36.594259999999991</v>
      </c>
      <c r="AF99" s="154">
        <v>43.366829999999993</v>
      </c>
      <c r="AG99" s="153"/>
      <c r="AH99" s="153">
        <v>31.568180000000002</v>
      </c>
      <c r="AI99" s="155"/>
      <c r="AJ99" s="131"/>
      <c r="AK99" s="151" t="e">
        <v>#DIV/0!</v>
      </c>
      <c r="AL99" s="204"/>
      <c r="AM99" s="142"/>
      <c r="AN99" s="152" t="s">
        <v>121</v>
      </c>
      <c r="AO99" s="153">
        <v>49.781999999999996</v>
      </c>
      <c r="AP99" s="154">
        <v>50.789419999999986</v>
      </c>
      <c r="AQ99" s="154">
        <v>37.833229999999993</v>
      </c>
      <c r="AR99" s="154">
        <v>43.164740000000002</v>
      </c>
      <c r="AS99" s="154">
        <v>37.059959999999997</v>
      </c>
      <c r="AT99" s="153"/>
      <c r="AU99" s="153">
        <v>31.108080000000001</v>
      </c>
      <c r="AV99" s="155"/>
      <c r="AW99"/>
      <c r="AX99" s="142"/>
      <c r="AY99" s="152" t="s">
        <v>118</v>
      </c>
      <c r="AZ99" s="153">
        <v>-299.52994000000018</v>
      </c>
      <c r="BA99" s="154">
        <v>598.96514000000013</v>
      </c>
      <c r="BB99" s="154">
        <v>385.33784000000009</v>
      </c>
      <c r="BC99" s="154">
        <v>359.79072000000008</v>
      </c>
      <c r="BD99" s="154">
        <v>324.82711999999992</v>
      </c>
      <c r="BE99" s="153">
        <v>6370</v>
      </c>
      <c r="BF99" s="153">
        <v>30.97315</v>
      </c>
      <c r="BG99" s="155">
        <v>193574.78</v>
      </c>
      <c r="BH99" s="131"/>
      <c r="BI99" s="151">
        <v>0.16780446295741622</v>
      </c>
      <c r="BK99" s="142"/>
      <c r="BL99" s="152" t="s">
        <v>118</v>
      </c>
      <c r="BM99" s="153">
        <v>441.1699999999999</v>
      </c>
      <c r="BN99" s="154">
        <v>-255.91994000000017</v>
      </c>
      <c r="BO99" s="154">
        <v>604.81514000000016</v>
      </c>
      <c r="BP99" s="154">
        <v>393.33783999999991</v>
      </c>
      <c r="BQ99" s="154">
        <v>367.55084000000011</v>
      </c>
      <c r="BR99" s="153">
        <v>6390</v>
      </c>
      <c r="BS99" s="153">
        <v>30.375599999999999</v>
      </c>
      <c r="BT99" s="155">
        <v>195232.16</v>
      </c>
      <c r="BU99" s="131"/>
      <c r="BV99" s="151">
        <v>0.18826347052657721</v>
      </c>
      <c r="BZ99" s="128"/>
      <c r="CA99" s="128" t="s">
        <v>118</v>
      </c>
      <c r="CB99" s="132">
        <v>463.01999999999992</v>
      </c>
      <c r="CC99" s="132">
        <v>441.1699999999999</v>
      </c>
      <c r="CD99" s="132">
        <v>-255.92000000000016</v>
      </c>
      <c r="CE99" s="132">
        <v>604.82000000000005</v>
      </c>
      <c r="CF99" s="132">
        <v>393.8237499999999</v>
      </c>
      <c r="CG99" s="132">
        <v>5880</v>
      </c>
      <c r="CH99" s="132">
        <v>29.9878</v>
      </c>
      <c r="CI99" s="132">
        <v>184410.01</v>
      </c>
      <c r="CJ99" s="132">
        <v>0.21355877048106006</v>
      </c>
    </row>
    <row r="100" spans="1:88">
      <c r="A100" s="211" t="s">
        <v>189</v>
      </c>
      <c r="B100" s="211" t="s">
        <v>122</v>
      </c>
      <c r="C100" s="213">
        <v>81.171399351667063</v>
      </c>
      <c r="D100" s="214">
        <v>110.90220943829071</v>
      </c>
      <c r="E100" s="214">
        <v>116.19254632034556</v>
      </c>
      <c r="F100" s="214">
        <v>140.28393791319181</v>
      </c>
      <c r="G100" s="214">
        <v>166.36890122631891</v>
      </c>
      <c r="H100" s="213"/>
      <c r="I100" s="213">
        <v>81.800269999999998</v>
      </c>
      <c r="J100" s="224"/>
      <c r="K100"/>
      <c r="L100" s="101" t="e">
        <f t="shared" si="1"/>
        <v>#DIV/0!</v>
      </c>
      <c r="N100" s="244"/>
      <c r="O100" s="250" t="s">
        <v>337</v>
      </c>
      <c r="P100" s="251">
        <v>282.55617630555463</v>
      </c>
      <c r="Q100" s="154">
        <v>269.52413933978067</v>
      </c>
      <c r="R100" s="154">
        <v>314.12369570296931</v>
      </c>
      <c r="S100" s="154">
        <v>333.53090038260979</v>
      </c>
      <c r="T100" s="154">
        <v>309.05964824583737</v>
      </c>
      <c r="U100" s="251"/>
      <c r="V100" s="251"/>
      <c r="W100" s="252"/>
      <c r="X100" s="131"/>
      <c r="Y100" s="151" t="e">
        <v>#DIV/0!</v>
      </c>
      <c r="Z100" s="151"/>
      <c r="AA100" s="152" t="s">
        <v>337</v>
      </c>
      <c r="AB100" s="153">
        <v>404.27803999999998</v>
      </c>
      <c r="AC100" s="154">
        <v>282.55617999999998</v>
      </c>
      <c r="AD100" s="154">
        <v>269.52415999999999</v>
      </c>
      <c r="AE100" s="154">
        <v>314.12370000000004</v>
      </c>
      <c r="AF100" s="154">
        <v>334.02088000000003</v>
      </c>
      <c r="AG100" s="153"/>
      <c r="AH100" s="153"/>
      <c r="AI100" s="155"/>
      <c r="AJ100" s="131"/>
      <c r="AK100" s="151" t="e">
        <v>#DIV/0!</v>
      </c>
      <c r="AL100" s="204"/>
      <c r="AM100" s="142"/>
      <c r="AN100" s="152" t="s">
        <v>337</v>
      </c>
      <c r="AO100" s="153">
        <v>287.69153</v>
      </c>
      <c r="AP100" s="154">
        <v>404.27804000000003</v>
      </c>
      <c r="AQ100" s="154">
        <v>282.55617999999998</v>
      </c>
      <c r="AR100" s="154">
        <v>271.81834999999995</v>
      </c>
      <c r="AS100" s="154">
        <v>296.37519000000003</v>
      </c>
      <c r="AT100" s="153"/>
      <c r="AU100" s="153"/>
      <c r="AV100" s="155"/>
      <c r="AW100"/>
      <c r="AX100" s="142"/>
      <c r="AY100" s="152" t="s">
        <v>119</v>
      </c>
      <c r="AZ100" s="153">
        <v>104.44999999999999</v>
      </c>
      <c r="BA100" s="154">
        <v>89.920000000000016</v>
      </c>
      <c r="BB100" s="154">
        <v>39.601250000000007</v>
      </c>
      <c r="BC100" s="154">
        <v>30.049140000000001</v>
      </c>
      <c r="BD100" s="154">
        <v>12.618350000000001</v>
      </c>
      <c r="BE100" s="153"/>
      <c r="BF100" s="153">
        <v>0.53825000000000001</v>
      </c>
      <c r="BG100" s="155"/>
      <c r="BH100" s="131"/>
      <c r="BI100" s="151" t="e">
        <v>#DIV/0!</v>
      </c>
      <c r="BK100" s="142"/>
      <c r="BL100" s="152" t="s">
        <v>119</v>
      </c>
      <c r="BM100" s="153">
        <v>157.04000000000002</v>
      </c>
      <c r="BN100" s="154">
        <v>104.51999999999998</v>
      </c>
      <c r="BO100" s="154">
        <v>90.550000000000011</v>
      </c>
      <c r="BP100" s="154">
        <v>39.601250000000007</v>
      </c>
      <c r="BQ100" s="154">
        <v>29.887440000000002</v>
      </c>
      <c r="BR100" s="153">
        <v>9260</v>
      </c>
      <c r="BS100" s="153">
        <v>0.53927999999999998</v>
      </c>
      <c r="BT100" s="155">
        <v>5111.82</v>
      </c>
      <c r="BU100" s="131"/>
      <c r="BV100" s="151">
        <v>0.58467316924304857</v>
      </c>
      <c r="BZ100" s="128"/>
      <c r="CA100" s="128" t="s">
        <v>119</v>
      </c>
      <c r="CB100" s="132">
        <v>101.5</v>
      </c>
      <c r="CC100" s="132">
        <v>157.04000000000002</v>
      </c>
      <c r="CD100" s="132">
        <v>104.51999999999998</v>
      </c>
      <c r="CE100" s="132">
        <v>90.55</v>
      </c>
      <c r="CF100" s="132">
        <v>39.597250000000003</v>
      </c>
      <c r="CG100" s="132">
        <v>8480</v>
      </c>
      <c r="CH100" s="132">
        <v>0.53454000000000002</v>
      </c>
      <c r="CI100" s="132">
        <v>4544.38</v>
      </c>
      <c r="CJ100" s="132">
        <v>0.87134548607290774</v>
      </c>
    </row>
    <row r="101" spans="1:88">
      <c r="A101" s="210"/>
      <c r="B101" s="215" t="s">
        <v>123</v>
      </c>
      <c r="C101" s="216">
        <v>1369.2672821272281</v>
      </c>
      <c r="D101" s="55">
        <v>1482.9423899911019</v>
      </c>
      <c r="E101" s="55">
        <v>2287.9009652485424</v>
      </c>
      <c r="F101" s="55">
        <v>2907.5130827407152</v>
      </c>
      <c r="G101" s="55">
        <v>2300.1961652009986</v>
      </c>
      <c r="H101" s="216">
        <v>5030</v>
      </c>
      <c r="I101" s="216">
        <v>38.433599999999998</v>
      </c>
      <c r="J101" s="225">
        <v>223016.02</v>
      </c>
      <c r="K101"/>
      <c r="L101" s="101">
        <f t="shared" si="1"/>
        <v>1.0314040064032164</v>
      </c>
      <c r="N101" s="241" t="s">
        <v>200</v>
      </c>
      <c r="O101" s="242"/>
      <c r="P101" s="247">
        <v>3964.6442630078272</v>
      </c>
      <c r="Q101" s="248">
        <v>4241.252365546894</v>
      </c>
      <c r="R101" s="248">
        <v>4320.960432660735</v>
      </c>
      <c r="S101" s="248">
        <v>3792.7253891888126</v>
      </c>
      <c r="T101" s="248">
        <v>2967.0503414071145</v>
      </c>
      <c r="U101" s="247">
        <v>85700</v>
      </c>
      <c r="V101" s="247">
        <v>424.108</v>
      </c>
      <c r="W101" s="249">
        <v>3631272.2399999998</v>
      </c>
      <c r="X101" s="131"/>
      <c r="Y101" s="151">
        <v>8.1708286939321154E-2</v>
      </c>
      <c r="Z101" s="151"/>
      <c r="AA101" s="140"/>
      <c r="AB101" s="148">
        <v>4286.2460000000001</v>
      </c>
      <c r="AC101" s="149">
        <v>3964.6442200000001</v>
      </c>
      <c r="AD101" s="149">
        <v>4241.2524000000003</v>
      </c>
      <c r="AE101" s="149">
        <v>4320.9604599999993</v>
      </c>
      <c r="AF101" s="149">
        <v>3793.4412299999999</v>
      </c>
      <c r="AG101" s="148">
        <v>86110</v>
      </c>
      <c r="AH101" s="148">
        <v>420.17942999999997</v>
      </c>
      <c r="AI101" s="150">
        <v>3206620.1399999997</v>
      </c>
      <c r="AJ101" s="131"/>
      <c r="AK101" s="151">
        <v>0.11830029951723563</v>
      </c>
      <c r="AL101" s="204"/>
      <c r="AM101" s="139" t="s">
        <v>200</v>
      </c>
      <c r="AN101" s="140"/>
      <c r="AO101" s="148">
        <v>4285.08572</v>
      </c>
      <c r="AP101" s="149">
        <v>4286.2460099999998</v>
      </c>
      <c r="AQ101" s="149">
        <v>3964.8518600000007</v>
      </c>
      <c r="AR101" s="149">
        <v>4239.9462599999997</v>
      </c>
      <c r="AS101" s="149">
        <v>4257.7830399999993</v>
      </c>
      <c r="AT101" s="148">
        <v>79660</v>
      </c>
      <c r="AU101" s="148">
        <v>418.17570000000001</v>
      </c>
      <c r="AV101" s="150">
        <v>2658903.0100000002</v>
      </c>
      <c r="AW101"/>
      <c r="AX101" s="142"/>
      <c r="AY101" s="152" t="s">
        <v>120</v>
      </c>
      <c r="AZ101" s="153">
        <v>46.69</v>
      </c>
      <c r="BA101" s="154">
        <v>22.384340000000005</v>
      </c>
      <c r="BB101" s="154">
        <v>19.318079999999998</v>
      </c>
      <c r="BC101" s="154">
        <v>35.979009999999988</v>
      </c>
      <c r="BD101" s="154">
        <v>88.705409999999986</v>
      </c>
      <c r="BE101" s="153">
        <v>16350</v>
      </c>
      <c r="BF101" s="153">
        <v>3.4195199999999999</v>
      </c>
      <c r="BG101" s="155">
        <v>55639.43</v>
      </c>
      <c r="BH101" s="131"/>
      <c r="BI101" s="151">
        <v>0.15942904159873669</v>
      </c>
      <c r="BK101" s="142"/>
      <c r="BL101" s="152" t="s">
        <v>120</v>
      </c>
      <c r="BM101" s="153">
        <v>50.029999999999987</v>
      </c>
      <c r="BN101" s="154">
        <v>46.709999999999994</v>
      </c>
      <c r="BO101" s="154">
        <v>19.399999999999999</v>
      </c>
      <c r="BP101" s="154">
        <v>19.318089999999991</v>
      </c>
      <c r="BQ101" s="154">
        <v>35.785609999999991</v>
      </c>
      <c r="BR101" s="153">
        <v>15180</v>
      </c>
      <c r="BS101" s="153">
        <v>3.40706</v>
      </c>
      <c r="BT101" s="155">
        <v>53835.34</v>
      </c>
      <c r="BU101" s="131"/>
      <c r="BV101" s="151">
        <v>6.6472339544990322E-2</v>
      </c>
      <c r="BZ101" s="128"/>
      <c r="CA101" s="128" t="s">
        <v>120</v>
      </c>
      <c r="CB101" s="132">
        <v>33.29</v>
      </c>
      <c r="CC101" s="132">
        <v>50.029999999999987</v>
      </c>
      <c r="CD101" s="132">
        <v>46.709999999999994</v>
      </c>
      <c r="CE101" s="132">
        <v>19.400000000000006</v>
      </c>
      <c r="CF101" s="132">
        <v>19.322759999999992</v>
      </c>
      <c r="CG101" s="132">
        <v>13510</v>
      </c>
      <c r="CH101" s="132">
        <v>3.3952499999999999</v>
      </c>
      <c r="CI101" s="132">
        <v>47621.39</v>
      </c>
      <c r="CJ101" s="132">
        <v>4.0575800076394219E-2</v>
      </c>
    </row>
    <row r="102" spans="1:88">
      <c r="A102" s="210"/>
      <c r="B102" s="215" t="s">
        <v>126</v>
      </c>
      <c r="C102" s="216">
        <v>2697.1629218222511</v>
      </c>
      <c r="D102" s="55">
        <v>2141.0481703577825</v>
      </c>
      <c r="E102" s="55">
        <v>2727.9706010387804</v>
      </c>
      <c r="F102" s="55">
        <v>2978.7916366844383</v>
      </c>
      <c r="G102" s="55">
        <v>2525.8153574732264</v>
      </c>
      <c r="H102" s="216">
        <v>4210</v>
      </c>
      <c r="I102" s="216">
        <v>9.9560099999999991</v>
      </c>
      <c r="J102" s="225">
        <v>42091.11</v>
      </c>
      <c r="K102"/>
      <c r="L102" s="101">
        <f t="shared" si="1"/>
        <v>6.0008285775148869</v>
      </c>
      <c r="N102" s="241" t="s">
        <v>189</v>
      </c>
      <c r="O102" s="241" t="s">
        <v>122</v>
      </c>
      <c r="P102" s="247">
        <v>131.60642224084305</v>
      </c>
      <c r="Q102" s="248">
        <v>81.171399351667063</v>
      </c>
      <c r="R102" s="248">
        <v>110.90220943829073</v>
      </c>
      <c r="S102" s="248">
        <v>116.1925463203455</v>
      </c>
      <c r="T102" s="248">
        <v>140.28393791319175</v>
      </c>
      <c r="U102" s="247">
        <v>5400</v>
      </c>
      <c r="V102" s="247">
        <v>81.162790000000001</v>
      </c>
      <c r="W102" s="249">
        <v>440777.02</v>
      </c>
      <c r="X102" s="131"/>
      <c r="Y102" s="151">
        <v>3.1826508993865368E-2</v>
      </c>
      <c r="Z102" s="151"/>
      <c r="AA102" s="139" t="s">
        <v>122</v>
      </c>
      <c r="AB102" s="148">
        <v>151.79177999999996</v>
      </c>
      <c r="AC102" s="149">
        <v>131.60639000000006</v>
      </c>
      <c r="AD102" s="149">
        <v>81.171390000000017</v>
      </c>
      <c r="AE102" s="149">
        <v>110.90219000000002</v>
      </c>
      <c r="AF102" s="149">
        <v>116.19253</v>
      </c>
      <c r="AG102" s="148"/>
      <c r="AH102" s="148">
        <v>80.277429999999995</v>
      </c>
      <c r="AI102" s="150"/>
      <c r="AJ102" s="131"/>
      <c r="AK102" s="151" t="e">
        <v>#DIV/0!</v>
      </c>
      <c r="AL102" s="204"/>
      <c r="AM102" s="139" t="s">
        <v>189</v>
      </c>
      <c r="AN102" s="139" t="s">
        <v>122</v>
      </c>
      <c r="AO102" s="148">
        <v>105.78681</v>
      </c>
      <c r="AP102" s="149">
        <v>151.79177999999999</v>
      </c>
      <c r="AQ102" s="149">
        <v>131.60639</v>
      </c>
      <c r="AR102" s="149">
        <v>81.211580000000012</v>
      </c>
      <c r="AS102" s="149">
        <v>111.25883000000002</v>
      </c>
      <c r="AT102" s="148"/>
      <c r="AU102" s="148">
        <v>79.109269999999995</v>
      </c>
      <c r="AV102" s="150"/>
      <c r="AW102"/>
      <c r="AX102" s="142"/>
      <c r="AY102" s="152" t="s">
        <v>121</v>
      </c>
      <c r="AZ102" s="153">
        <v>52.570019999999978</v>
      </c>
      <c r="BA102" s="154">
        <v>46.470039999999997</v>
      </c>
      <c r="BB102" s="154">
        <v>48.055569999999989</v>
      </c>
      <c r="BC102" s="154">
        <v>35.156399999999991</v>
      </c>
      <c r="BD102" s="154">
        <v>40.632659999999994</v>
      </c>
      <c r="BE102" s="153">
        <v>12890</v>
      </c>
      <c r="BF102" s="153">
        <v>30.693829999999998</v>
      </c>
      <c r="BG102" s="155">
        <v>500344.19</v>
      </c>
      <c r="BH102" s="131"/>
      <c r="BI102" s="151">
        <v>8.1209417061483217E-3</v>
      </c>
      <c r="BK102" s="142"/>
      <c r="BL102" s="152" t="s">
        <v>121</v>
      </c>
      <c r="BM102" s="153">
        <v>66.34</v>
      </c>
      <c r="BN102" s="154">
        <v>52.74001999999998</v>
      </c>
      <c r="BO102" s="154">
        <v>44.870040000000003</v>
      </c>
      <c r="BP102" s="154">
        <v>48.125569999999989</v>
      </c>
      <c r="BQ102" s="154">
        <v>35.397699999999993</v>
      </c>
      <c r="BR102" s="153">
        <v>12550</v>
      </c>
      <c r="BS102" s="153">
        <v>30.40521</v>
      </c>
      <c r="BT102" s="155">
        <v>431079.53</v>
      </c>
      <c r="BU102" s="131"/>
      <c r="BV102" s="151">
        <v>8.2114082290105465E-3</v>
      </c>
      <c r="BZ102" s="128"/>
      <c r="CA102" s="128" t="s">
        <v>121</v>
      </c>
      <c r="CB102" s="132">
        <v>59.219999999999985</v>
      </c>
      <c r="CC102" s="132">
        <v>66.34</v>
      </c>
      <c r="CD102" s="132">
        <v>52.739999999999981</v>
      </c>
      <c r="CE102" s="132">
        <v>44.870000000000005</v>
      </c>
      <c r="CF102" s="132">
        <v>48.126979999999989</v>
      </c>
      <c r="CG102" s="132">
        <v>12500</v>
      </c>
      <c r="CH102" s="132">
        <v>29.95478</v>
      </c>
      <c r="CI102" s="132">
        <v>372396.45</v>
      </c>
      <c r="CJ102" s="132">
        <v>1.2923587214647182E-2</v>
      </c>
    </row>
    <row r="103" spans="1:88">
      <c r="A103" s="210"/>
      <c r="B103" s="215" t="s">
        <v>124</v>
      </c>
      <c r="C103" s="216">
        <v>820.95348614714931</v>
      </c>
      <c r="D103" s="55">
        <v>965.61131296220719</v>
      </c>
      <c r="E103" s="55">
        <v>1129.3424162873187</v>
      </c>
      <c r="F103" s="55">
        <v>1303.0356429770593</v>
      </c>
      <c r="G103" s="55">
        <v>1421.2494918628149</v>
      </c>
      <c r="H103" s="216">
        <v>7690</v>
      </c>
      <c r="I103" s="216">
        <v>6.8489300000000002</v>
      </c>
      <c r="J103" s="225">
        <v>54679</v>
      </c>
      <c r="K103"/>
      <c r="L103" s="101">
        <f t="shared" si="1"/>
        <v>2.599260212993681</v>
      </c>
      <c r="N103" s="244"/>
      <c r="O103" s="250" t="s">
        <v>123</v>
      </c>
      <c r="P103" s="251">
        <v>1541.5412360963819</v>
      </c>
      <c r="Q103" s="154">
        <v>1369.2672821272281</v>
      </c>
      <c r="R103" s="154">
        <v>1482.9423899911021</v>
      </c>
      <c r="S103" s="154">
        <v>2287.900965248542</v>
      </c>
      <c r="T103" s="154">
        <v>2907.4729207407154</v>
      </c>
      <c r="U103" s="251">
        <v>4770</v>
      </c>
      <c r="V103" s="251">
        <v>38.274619999999999</v>
      </c>
      <c r="W103" s="252">
        <v>195515.74</v>
      </c>
      <c r="X103" s="131"/>
      <c r="Y103" s="151">
        <v>1.4870786979814083</v>
      </c>
      <c r="Z103" s="151"/>
      <c r="AA103" s="152" t="s">
        <v>123</v>
      </c>
      <c r="AB103" s="153">
        <v>1300.8832499999999</v>
      </c>
      <c r="AC103" s="154">
        <v>1541.5412499999998</v>
      </c>
      <c r="AD103" s="154">
        <v>1369.2672700000001</v>
      </c>
      <c r="AE103" s="154">
        <v>1482.9423999999997</v>
      </c>
      <c r="AF103" s="154">
        <v>2284.8101500000007</v>
      </c>
      <c r="AG103" s="153">
        <v>5430</v>
      </c>
      <c r="AH103" s="153">
        <v>37.202570000000001</v>
      </c>
      <c r="AI103" s="155">
        <v>170389</v>
      </c>
      <c r="AJ103" s="131"/>
      <c r="AK103" s="151">
        <v>1.340937589867891</v>
      </c>
      <c r="AL103" s="204"/>
      <c r="AM103" s="142"/>
      <c r="AN103" s="152" t="s">
        <v>123</v>
      </c>
      <c r="AO103" s="153">
        <v>1914.6940500000005</v>
      </c>
      <c r="AP103" s="154">
        <v>1300.8832300000004</v>
      </c>
      <c r="AQ103" s="154">
        <v>1541.5412400000002</v>
      </c>
      <c r="AR103" s="154">
        <v>1371.0607900000005</v>
      </c>
      <c r="AS103" s="154">
        <v>1485.0303899999997</v>
      </c>
      <c r="AT103" s="153">
        <v>5550</v>
      </c>
      <c r="AU103" s="153">
        <v>36.423400000000001</v>
      </c>
      <c r="AV103" s="155">
        <v>168107.26</v>
      </c>
      <c r="AW103"/>
      <c r="AX103" s="142"/>
      <c r="AY103" s="152" t="s">
        <v>337</v>
      </c>
      <c r="AZ103" s="153">
        <v>283.64999999999998</v>
      </c>
      <c r="BA103" s="154">
        <v>281.84999999999997</v>
      </c>
      <c r="BB103" s="154">
        <v>395.14413999999999</v>
      </c>
      <c r="BC103" s="154">
        <v>275.40798000000001</v>
      </c>
      <c r="BD103" s="154">
        <v>271.32886999999999</v>
      </c>
      <c r="BE103" s="153"/>
      <c r="BF103" s="153"/>
      <c r="BG103" s="155"/>
      <c r="BH103" s="131"/>
      <c r="BI103" s="151" t="e">
        <v>#DIV/0!</v>
      </c>
      <c r="BK103" s="142"/>
      <c r="BL103" s="152" t="s">
        <v>337</v>
      </c>
      <c r="BM103" s="153">
        <v>202.64</v>
      </c>
      <c r="BN103" s="154">
        <v>275.52</v>
      </c>
      <c r="BO103" s="154">
        <v>281.85000000000002</v>
      </c>
      <c r="BP103" s="154">
        <v>395.58414000000005</v>
      </c>
      <c r="BQ103" s="154">
        <v>268.09199000000001</v>
      </c>
      <c r="BR103" s="153"/>
      <c r="BS103" s="153"/>
      <c r="BT103" s="155"/>
      <c r="BU103" s="131"/>
      <c r="BV103" s="151" t="e">
        <v>#DIV/0!</v>
      </c>
      <c r="BZ103" s="128"/>
      <c r="CA103" s="128" t="s">
        <v>337</v>
      </c>
      <c r="CB103" s="132">
        <v>268.21000000000004</v>
      </c>
      <c r="CC103" s="132">
        <v>202.64</v>
      </c>
      <c r="CD103" s="132">
        <v>275.52000000000004</v>
      </c>
      <c r="CE103" s="132">
        <v>281.84999999999997</v>
      </c>
      <c r="CF103" s="132">
        <v>395.58682000000005</v>
      </c>
      <c r="CG103" s="132"/>
      <c r="CH103" s="132"/>
      <c r="CI103" s="132"/>
      <c r="CJ103" s="132" t="e">
        <v>#DIV/0!</v>
      </c>
    </row>
    <row r="104" spans="1:88">
      <c r="A104" s="210"/>
      <c r="B104" s="215" t="s">
        <v>412</v>
      </c>
      <c r="C104" s="216">
        <v>4174.3107050973358</v>
      </c>
      <c r="D104" s="55">
        <v>4920.4666457188123</v>
      </c>
      <c r="E104" s="55">
        <v>8899.7458534222478</v>
      </c>
      <c r="F104" s="55">
        <v>10427.852720627961</v>
      </c>
      <c r="G104" s="55">
        <v>9990.8173512152589</v>
      </c>
      <c r="H104" s="216"/>
      <c r="I104" s="216">
        <v>16.906279999999999</v>
      </c>
      <c r="J104" s="225"/>
      <c r="K104"/>
      <c r="L104" s="101" t="e">
        <f t="shared" si="1"/>
        <v>#DIV/0!</v>
      </c>
      <c r="N104" s="244"/>
      <c r="O104" s="250" t="s">
        <v>126</v>
      </c>
      <c r="P104" s="251">
        <v>1400.3336976051694</v>
      </c>
      <c r="Q104" s="154">
        <v>2697.1629218222511</v>
      </c>
      <c r="R104" s="154">
        <v>2151.8466203577841</v>
      </c>
      <c r="S104" s="154">
        <v>2738.3838310387814</v>
      </c>
      <c r="T104" s="154">
        <v>2920.745922684438</v>
      </c>
      <c r="U104" s="251">
        <v>3980</v>
      </c>
      <c r="V104" s="251">
        <v>9.7023499999999991</v>
      </c>
      <c r="W104" s="252">
        <v>39863.1</v>
      </c>
      <c r="X104" s="131"/>
      <c r="Y104" s="151">
        <v>7.3269412631843434</v>
      </c>
      <c r="Z104" s="151"/>
      <c r="AA104" s="152" t="s">
        <v>126</v>
      </c>
      <c r="AB104" s="153">
        <v>1157.4950000000003</v>
      </c>
      <c r="AC104" s="154">
        <v>1400.3337299999998</v>
      </c>
      <c r="AD104" s="154">
        <v>2697.1629399999993</v>
      </c>
      <c r="AE104" s="154">
        <v>2151.8466400000002</v>
      </c>
      <c r="AF104" s="154">
        <v>2738.6662900000019</v>
      </c>
      <c r="AG104" s="153">
        <v>3920</v>
      </c>
      <c r="AH104" s="153">
        <v>9.4558</v>
      </c>
      <c r="AI104" s="155">
        <v>38350.5</v>
      </c>
      <c r="AJ104" s="131"/>
      <c r="AK104" s="151">
        <v>7.1411488507320682</v>
      </c>
      <c r="AL104" s="204"/>
      <c r="AM104" s="142"/>
      <c r="AN104" s="152" t="s">
        <v>126</v>
      </c>
      <c r="AO104" s="153">
        <v>974.09299999999996</v>
      </c>
      <c r="AP104" s="154">
        <v>1157.4949999999999</v>
      </c>
      <c r="AQ104" s="154">
        <v>1400.3337300000001</v>
      </c>
      <c r="AR104" s="154">
        <v>2697.1416499999996</v>
      </c>
      <c r="AS104" s="154">
        <v>2150.0045799999998</v>
      </c>
      <c r="AT104" s="153">
        <v>4680</v>
      </c>
      <c r="AU104" s="153">
        <v>7.5945499999999999</v>
      </c>
      <c r="AV104" s="155">
        <v>37040.089999999997</v>
      </c>
      <c r="AW104"/>
      <c r="AX104" s="139" t="s">
        <v>200</v>
      </c>
      <c r="AY104" s="140"/>
      <c r="AZ104" s="148">
        <v>2779.9538199999993</v>
      </c>
      <c r="BA104" s="149">
        <v>4251.8798200000001</v>
      </c>
      <c r="BB104" s="149">
        <v>4259.1838900000002</v>
      </c>
      <c r="BC104" s="149">
        <v>3923.9957499999996</v>
      </c>
      <c r="BD104" s="149">
        <v>4212.4322300000003</v>
      </c>
      <c r="BE104" s="148">
        <v>101710</v>
      </c>
      <c r="BF104" s="148">
        <v>414.01793999999995</v>
      </c>
      <c r="BG104" s="150">
        <v>4388447.97</v>
      </c>
      <c r="BH104" s="131"/>
      <c r="BI104" s="151">
        <v>9.5989111840831517E-2</v>
      </c>
      <c r="BK104" s="139" t="s">
        <v>200</v>
      </c>
      <c r="BL104" s="140"/>
      <c r="BM104" s="148">
        <v>3773.29</v>
      </c>
      <c r="BN104" s="149">
        <v>3082.4674299999997</v>
      </c>
      <c r="BO104" s="149">
        <v>4259.2595500000007</v>
      </c>
      <c r="BP104" s="149">
        <v>4279.4476599999998</v>
      </c>
      <c r="BQ104" s="149">
        <v>3925.9351200000001</v>
      </c>
      <c r="BR104" s="148">
        <v>93710</v>
      </c>
      <c r="BS104" s="148">
        <v>406.48744000000005</v>
      </c>
      <c r="BT104" s="150">
        <v>4136999.92</v>
      </c>
      <c r="BU104" s="131"/>
      <c r="BV104" s="151">
        <v>9.4898119311542073E-2</v>
      </c>
      <c r="BZ104" s="128" t="s">
        <v>200</v>
      </c>
      <c r="CA104" s="128"/>
      <c r="CB104" s="132">
        <v>3754.34</v>
      </c>
      <c r="CC104" s="132">
        <v>3773.29</v>
      </c>
      <c r="CD104" s="132">
        <v>3082.4699999999993</v>
      </c>
      <c r="CE104" s="132">
        <v>4259.2700000000004</v>
      </c>
      <c r="CF104" s="132">
        <v>4280.4962599999999</v>
      </c>
      <c r="CG104" s="132">
        <v>87390</v>
      </c>
      <c r="CH104" s="132">
        <v>402.25579000000005</v>
      </c>
      <c r="CI104" s="132">
        <v>4030524.6700000004</v>
      </c>
      <c r="CJ104" s="132">
        <v>0.10620196154263954</v>
      </c>
    </row>
    <row r="105" spans="1:88">
      <c r="A105" s="210"/>
      <c r="B105" s="215" t="s">
        <v>409</v>
      </c>
      <c r="C105" s="216">
        <v>2487.8399796598633</v>
      </c>
      <c r="D105" s="55">
        <v>1872.2095102453709</v>
      </c>
      <c r="E105" s="55">
        <v>2401.6626879825058</v>
      </c>
      <c r="F105" s="55">
        <v>2147.1827196170711</v>
      </c>
      <c r="G105" s="55">
        <v>2240.4051592176615</v>
      </c>
      <c r="H105" s="216">
        <v>3710</v>
      </c>
      <c r="I105" s="216">
        <v>4.5690900000000001</v>
      </c>
      <c r="J105" s="225">
        <v>17009.8</v>
      </c>
      <c r="K105"/>
      <c r="L105" s="101">
        <f t="shared" si="1"/>
        <v>13.171261033155368</v>
      </c>
      <c r="N105" s="244"/>
      <c r="O105" s="250" t="s">
        <v>124</v>
      </c>
      <c r="P105" s="251">
        <v>621.60419972739328</v>
      </c>
      <c r="Q105" s="154">
        <v>820.95348614714942</v>
      </c>
      <c r="R105" s="154">
        <v>974.92020296220721</v>
      </c>
      <c r="S105" s="154">
        <v>1138.5236362873186</v>
      </c>
      <c r="T105" s="154">
        <v>1305.5208199770593</v>
      </c>
      <c r="U105" s="251">
        <v>8310</v>
      </c>
      <c r="V105" s="251">
        <v>6.0823600000000004</v>
      </c>
      <c r="W105" s="252">
        <v>51893.55</v>
      </c>
      <c r="X105" s="131"/>
      <c r="Y105" s="151">
        <v>2.515767026879177</v>
      </c>
      <c r="Z105" s="151"/>
      <c r="AA105" s="152" t="s">
        <v>124</v>
      </c>
      <c r="AB105" s="153">
        <v>711.58349999999984</v>
      </c>
      <c r="AC105" s="154">
        <v>621.60416999999973</v>
      </c>
      <c r="AD105" s="154">
        <v>820.95350000000019</v>
      </c>
      <c r="AE105" s="154">
        <v>974.92021000000022</v>
      </c>
      <c r="AF105" s="154">
        <v>1138.5236800000002</v>
      </c>
      <c r="AG105" s="153">
        <v>7680</v>
      </c>
      <c r="AH105" s="153">
        <v>6.0066699999999997</v>
      </c>
      <c r="AI105" s="155">
        <v>47063.1</v>
      </c>
      <c r="AJ105" s="131"/>
      <c r="AK105" s="151">
        <v>2.4191429803816584</v>
      </c>
      <c r="AL105" s="204"/>
      <c r="AM105" s="142"/>
      <c r="AN105" s="152" t="s">
        <v>124</v>
      </c>
      <c r="AO105" s="153">
        <v>475.49027000000007</v>
      </c>
      <c r="AP105" s="154">
        <v>711.58350000000007</v>
      </c>
      <c r="AQ105" s="154">
        <v>621.60416999999995</v>
      </c>
      <c r="AR105" s="154">
        <v>821.02384000000018</v>
      </c>
      <c r="AS105" s="154">
        <v>975.16538000000025</v>
      </c>
      <c r="AT105" s="153">
        <v>7930</v>
      </c>
      <c r="AU105" s="153">
        <v>5.8507400000000001</v>
      </c>
      <c r="AV105" s="155">
        <v>47716.18</v>
      </c>
      <c r="AW105"/>
      <c r="AX105" s="139" t="s">
        <v>189</v>
      </c>
      <c r="AY105" s="139" t="s">
        <v>122</v>
      </c>
      <c r="AZ105" s="148">
        <v>121.19000000000003</v>
      </c>
      <c r="BA105" s="149">
        <v>103.27948000000001</v>
      </c>
      <c r="BB105" s="149">
        <v>148.89242000000002</v>
      </c>
      <c r="BC105" s="149">
        <v>129.40770000000001</v>
      </c>
      <c r="BD105" s="149">
        <v>80.534720000000021</v>
      </c>
      <c r="BE105" s="148"/>
      <c r="BF105" s="148">
        <v>78.143640000000005</v>
      </c>
      <c r="BG105" s="150"/>
      <c r="BH105" s="131"/>
      <c r="BI105" s="151" t="e">
        <v>#DIV/0!</v>
      </c>
      <c r="BK105" s="139" t="s">
        <v>189</v>
      </c>
      <c r="BL105" s="139" t="s">
        <v>122</v>
      </c>
      <c r="BM105" s="148">
        <v>92.129999999999967</v>
      </c>
      <c r="BN105" s="149">
        <v>121.19000000000003</v>
      </c>
      <c r="BO105" s="149">
        <v>100.94947999999999</v>
      </c>
      <c r="BP105" s="149">
        <v>148.89241999999999</v>
      </c>
      <c r="BQ105" s="149">
        <v>131.32160000000002</v>
      </c>
      <c r="BR105" s="148">
        <v>5780</v>
      </c>
      <c r="BS105" s="148">
        <v>77.44717</v>
      </c>
      <c r="BT105" s="150">
        <v>369271.86</v>
      </c>
      <c r="BU105" s="131"/>
      <c r="BV105" s="151">
        <v>3.5562309026200917E-2</v>
      </c>
      <c r="BZ105" s="128" t="s">
        <v>189</v>
      </c>
      <c r="CA105" s="128" t="s">
        <v>122</v>
      </c>
      <c r="CB105" s="132">
        <v>98.390000000000015</v>
      </c>
      <c r="CC105" s="132">
        <v>92.129999999999967</v>
      </c>
      <c r="CD105" s="132">
        <v>121.19000000000003</v>
      </c>
      <c r="CE105" s="132">
        <v>100.95</v>
      </c>
      <c r="CF105" s="132">
        <v>148.89241999999999</v>
      </c>
      <c r="CG105" s="132"/>
      <c r="CH105" s="132">
        <v>76.424440000000004</v>
      </c>
      <c r="CI105" s="132"/>
      <c r="CJ105" s="132" t="e">
        <v>#DIV/0!</v>
      </c>
    </row>
    <row r="106" spans="1:88">
      <c r="A106" s="210"/>
      <c r="B106" s="215" t="s">
        <v>128</v>
      </c>
      <c r="C106" s="216">
        <v>1163.4439791294224</v>
      </c>
      <c r="D106" s="55">
        <v>1778.4085385440405</v>
      </c>
      <c r="E106" s="55">
        <v>2301.1087310024664</v>
      </c>
      <c r="F106" s="55">
        <v>3234.0098401028235</v>
      </c>
      <c r="G106" s="55">
        <v>7985.3454173311775</v>
      </c>
      <c r="H106" s="216">
        <v>960</v>
      </c>
      <c r="I106" s="216">
        <v>28.49869</v>
      </c>
      <c r="J106" s="225">
        <v>26913.39</v>
      </c>
      <c r="K106"/>
      <c r="L106" s="101">
        <f t="shared" si="1"/>
        <v>29.67052986387511</v>
      </c>
      <c r="N106" s="244"/>
      <c r="O106" s="250" t="s">
        <v>412</v>
      </c>
      <c r="P106" s="251">
        <v>3637.9317544819969</v>
      </c>
      <c r="Q106" s="154">
        <v>4174.3107050973358</v>
      </c>
      <c r="R106" s="154">
        <v>4920.4666457188123</v>
      </c>
      <c r="S106" s="154">
        <v>8899.7458534222478</v>
      </c>
      <c r="T106" s="154">
        <v>10360.835089627959</v>
      </c>
      <c r="U106" s="251"/>
      <c r="V106" s="251">
        <v>18.269870000000001</v>
      </c>
      <c r="W106" s="252"/>
      <c r="X106" s="131"/>
      <c r="Y106" s="151" t="e">
        <v>#DIV/0!</v>
      </c>
      <c r="Z106" s="151"/>
      <c r="AA106" s="152" t="s">
        <v>412</v>
      </c>
      <c r="AB106" s="153">
        <v>1671.6032599999996</v>
      </c>
      <c r="AC106" s="154">
        <v>3637.9317700000015</v>
      </c>
      <c r="AD106" s="154">
        <v>4174.3107000000009</v>
      </c>
      <c r="AE106" s="154">
        <v>4889.739230000001</v>
      </c>
      <c r="AF106" s="154">
        <v>8869.6420899999994</v>
      </c>
      <c r="AG106" s="153"/>
      <c r="AH106" s="153">
        <v>18.43045</v>
      </c>
      <c r="AI106" s="155"/>
      <c r="AJ106" s="131"/>
      <c r="AK106" s="151" t="e">
        <v>#DIV/0!</v>
      </c>
      <c r="AL106" s="204"/>
      <c r="AM106" s="142"/>
      <c r="AN106" s="152" t="s">
        <v>412</v>
      </c>
      <c r="AO106" s="153">
        <v>335.52382</v>
      </c>
      <c r="AP106" s="154">
        <v>1671.6032600000001</v>
      </c>
      <c r="AQ106" s="154">
        <v>3637.9317699999992</v>
      </c>
      <c r="AR106" s="154">
        <v>4198.2025199999998</v>
      </c>
      <c r="AS106" s="154">
        <v>4881.8913500000008</v>
      </c>
      <c r="AT106" s="153"/>
      <c r="AU106" s="153">
        <v>18.502410000000001</v>
      </c>
      <c r="AV106" s="155"/>
      <c r="AW106"/>
      <c r="AX106" s="142"/>
      <c r="AY106" s="152" t="s">
        <v>123</v>
      </c>
      <c r="AZ106" s="153">
        <v>2178.3286099999996</v>
      </c>
      <c r="BA106" s="154">
        <v>1914.6940499999996</v>
      </c>
      <c r="BB106" s="154">
        <v>1300.7199300000002</v>
      </c>
      <c r="BC106" s="154">
        <v>1540.7534400000004</v>
      </c>
      <c r="BD106" s="154">
        <v>1369.8274800000004</v>
      </c>
      <c r="BE106" s="153">
        <v>6320</v>
      </c>
      <c r="BF106" s="153">
        <v>34.812330000000003</v>
      </c>
      <c r="BG106" s="155">
        <v>220105.68</v>
      </c>
      <c r="BH106" s="131"/>
      <c r="BI106" s="151">
        <v>0.62234990028426362</v>
      </c>
      <c r="BK106" s="142"/>
      <c r="BL106" s="152" t="s">
        <v>123</v>
      </c>
      <c r="BM106" s="153">
        <v>2791.1030000000001</v>
      </c>
      <c r="BN106" s="154">
        <v>2191.63204</v>
      </c>
      <c r="BO106" s="154">
        <v>1908.07908</v>
      </c>
      <c r="BP106" s="154">
        <v>1300.8299300000003</v>
      </c>
      <c r="BQ106" s="154">
        <v>1541.4025100000003</v>
      </c>
      <c r="BR106" s="153">
        <v>6710</v>
      </c>
      <c r="BS106" s="153">
        <v>33.417479999999998</v>
      </c>
      <c r="BT106" s="155">
        <v>223351.95</v>
      </c>
      <c r="BU106" s="131"/>
      <c r="BV106" s="151">
        <v>0.69012270096589723</v>
      </c>
      <c r="BZ106" s="128"/>
      <c r="CA106" s="128" t="s">
        <v>123</v>
      </c>
      <c r="CB106" s="132">
        <v>9884.5300000000025</v>
      </c>
      <c r="CC106" s="132">
        <v>2791.1000000000004</v>
      </c>
      <c r="CD106" s="132">
        <v>2191.63</v>
      </c>
      <c r="CE106" s="132">
        <v>1908.0800000000006</v>
      </c>
      <c r="CF106" s="132">
        <v>1300.7899300000004</v>
      </c>
      <c r="CG106" s="132">
        <v>5870</v>
      </c>
      <c r="CH106" s="132">
        <v>32.578200000000002</v>
      </c>
      <c r="CI106" s="132">
        <v>213115.78</v>
      </c>
      <c r="CJ106" s="132">
        <v>0.61036772124523131</v>
      </c>
    </row>
    <row r="107" spans="1:88">
      <c r="A107" s="210"/>
      <c r="B107" s="215" t="s">
        <v>339</v>
      </c>
      <c r="C107" s="216">
        <v>12225.799111023423</v>
      </c>
      <c r="D107" s="55">
        <v>793.78157907800176</v>
      </c>
      <c r="E107" s="55">
        <v>667.37512325058321</v>
      </c>
      <c r="F107" s="55">
        <v>770.64529497099841</v>
      </c>
      <c r="G107" s="55">
        <v>674.55210692496803</v>
      </c>
      <c r="H107" s="216"/>
      <c r="I107" s="216"/>
      <c r="J107" s="225"/>
      <c r="K107"/>
      <c r="L107" s="101" t="e">
        <f t="shared" si="1"/>
        <v>#DIV/0!</v>
      </c>
      <c r="N107" s="244"/>
      <c r="O107" s="250" t="s">
        <v>409</v>
      </c>
      <c r="P107" s="251">
        <v>2602.3283980435572</v>
      </c>
      <c r="Q107" s="154">
        <v>2487.8399796598628</v>
      </c>
      <c r="R107" s="154">
        <v>1872.2095102453709</v>
      </c>
      <c r="S107" s="154">
        <v>2401.6626879825062</v>
      </c>
      <c r="T107" s="154">
        <v>2111.3604443870713</v>
      </c>
      <c r="U107" s="251">
        <v>3180</v>
      </c>
      <c r="V107" s="251">
        <v>4.6847799999999999</v>
      </c>
      <c r="W107" s="252">
        <v>16490</v>
      </c>
      <c r="X107" s="131"/>
      <c r="Y107" s="151">
        <v>12.803883834973142</v>
      </c>
      <c r="Z107" s="151"/>
      <c r="AA107" s="152" t="s">
        <v>409</v>
      </c>
      <c r="AB107" s="153">
        <v>2006.1060699999998</v>
      </c>
      <c r="AC107" s="154">
        <v>2602.3283899999997</v>
      </c>
      <c r="AD107" s="154">
        <v>2487.83997</v>
      </c>
      <c r="AE107" s="154">
        <v>1871.2095200000006</v>
      </c>
      <c r="AF107" s="154">
        <v>2401.7910899999997</v>
      </c>
      <c r="AG107" s="153">
        <v>3230</v>
      </c>
      <c r="AH107" s="153">
        <v>4.5515699999999999</v>
      </c>
      <c r="AI107" s="155">
        <v>14975.8</v>
      </c>
      <c r="AJ107" s="131"/>
      <c r="AK107" s="151">
        <v>16.037814941438853</v>
      </c>
      <c r="AL107" s="204"/>
      <c r="AM107" s="142"/>
      <c r="AN107" s="152" t="s">
        <v>409</v>
      </c>
      <c r="AO107" s="153">
        <v>2434.7427999999995</v>
      </c>
      <c r="AP107" s="154">
        <v>2006.1060700000003</v>
      </c>
      <c r="AQ107" s="154">
        <v>2602.3283900000006</v>
      </c>
      <c r="AR107" s="154">
        <v>2487.2040399999992</v>
      </c>
      <c r="AS107" s="154">
        <v>1873.1464200000005</v>
      </c>
      <c r="AT107" s="153"/>
      <c r="AU107" s="153">
        <v>4.4221399999999997</v>
      </c>
      <c r="AV107" s="155"/>
      <c r="AW107"/>
      <c r="AX107" s="142"/>
      <c r="AY107" s="152" t="s">
        <v>126</v>
      </c>
      <c r="AZ107" s="153">
        <v>951.2498999999998</v>
      </c>
      <c r="BA107" s="154">
        <v>970.9826700000001</v>
      </c>
      <c r="BB107" s="154">
        <v>1157.2893900000001</v>
      </c>
      <c r="BC107" s="154">
        <v>1402.7111499999999</v>
      </c>
      <c r="BD107" s="154">
        <v>2699.0670999999998</v>
      </c>
      <c r="BE107" s="153">
        <v>5160</v>
      </c>
      <c r="BF107" s="153">
        <v>6.6070000000000002</v>
      </c>
      <c r="BG107" s="155">
        <v>35410.17</v>
      </c>
      <c r="BH107" s="131"/>
      <c r="BI107" s="151">
        <v>7.6222935388336177</v>
      </c>
      <c r="BK107" s="142"/>
      <c r="BL107" s="152" t="s">
        <v>126</v>
      </c>
      <c r="BM107" s="153">
        <v>740.36598000000015</v>
      </c>
      <c r="BN107" s="154">
        <v>954.4681099999998</v>
      </c>
      <c r="BO107" s="154">
        <v>978.91666999999995</v>
      </c>
      <c r="BP107" s="154">
        <v>1416.9693899999997</v>
      </c>
      <c r="BQ107" s="154">
        <v>1407.8960299999999</v>
      </c>
      <c r="BR107" s="153">
        <v>4950</v>
      </c>
      <c r="BS107" s="153">
        <v>6.4589999999999996</v>
      </c>
      <c r="BT107" s="155">
        <v>33339.01</v>
      </c>
      <c r="BU107" s="131"/>
      <c r="BV107" s="151">
        <v>4.2229689183931969</v>
      </c>
      <c r="BZ107" s="128"/>
      <c r="CA107" s="128" t="s">
        <v>126</v>
      </c>
      <c r="CB107" s="132">
        <v>737.89999999999986</v>
      </c>
      <c r="CC107" s="132">
        <v>740.37</v>
      </c>
      <c r="CD107" s="132">
        <v>954.4699999999998</v>
      </c>
      <c r="CE107" s="132">
        <v>978.92</v>
      </c>
      <c r="CF107" s="132">
        <v>1416.9693899999997</v>
      </c>
      <c r="CG107" s="132">
        <v>4720</v>
      </c>
      <c r="CH107" s="132">
        <v>6.3179999999999996</v>
      </c>
      <c r="CI107" s="132">
        <v>31172.32</v>
      </c>
      <c r="CJ107" s="132">
        <v>4.5456013219420299</v>
      </c>
    </row>
    <row r="108" spans="1:88">
      <c r="A108" s="211" t="s">
        <v>190</v>
      </c>
      <c r="B108" s="207"/>
      <c r="C108" s="213">
        <v>25019.948864358343</v>
      </c>
      <c r="D108" s="214">
        <v>14065.370356335608</v>
      </c>
      <c r="E108" s="214">
        <v>20531.29892455279</v>
      </c>
      <c r="F108" s="214">
        <v>23909.31487563426</v>
      </c>
      <c r="G108" s="214">
        <v>27304.749950452424</v>
      </c>
      <c r="H108" s="213">
        <v>21600</v>
      </c>
      <c r="I108" s="213">
        <v>187.01286999999999</v>
      </c>
      <c r="J108" s="224">
        <v>363709.32</v>
      </c>
      <c r="K108"/>
      <c r="L108" s="101">
        <f t="shared" si="1"/>
        <v>7.5073000467660345</v>
      </c>
      <c r="N108" s="244"/>
      <c r="O108" s="250" t="s">
        <v>128</v>
      </c>
      <c r="P108" s="251">
        <v>1039.6342126085651</v>
      </c>
      <c r="Q108" s="154">
        <v>1163.4439791294224</v>
      </c>
      <c r="R108" s="154">
        <v>1798.0196185440404</v>
      </c>
      <c r="S108" s="154">
        <v>2301.108731002465</v>
      </c>
      <c r="T108" s="154">
        <v>3234.009840102824</v>
      </c>
      <c r="U108" s="251"/>
      <c r="V108" s="251">
        <v>28.250419999999998</v>
      </c>
      <c r="W108" s="252"/>
      <c r="X108" s="131"/>
      <c r="Y108" s="151" t="e">
        <v>#DIV/0!</v>
      </c>
      <c r="Z108" s="151"/>
      <c r="AA108" s="152" t="s">
        <v>128</v>
      </c>
      <c r="AB108" s="153">
        <v>711.81520000000012</v>
      </c>
      <c r="AC108" s="154">
        <v>1039.6342400000001</v>
      </c>
      <c r="AD108" s="154">
        <v>1163.4439900000004</v>
      </c>
      <c r="AE108" s="154">
        <v>1531.3752299999999</v>
      </c>
      <c r="AF108" s="154">
        <v>1926.4067199999997</v>
      </c>
      <c r="AG108" s="153">
        <v>1040</v>
      </c>
      <c r="AH108" s="153">
        <v>27.584209999999999</v>
      </c>
      <c r="AI108" s="155">
        <v>27160.57</v>
      </c>
      <c r="AJ108" s="131"/>
      <c r="AK108" s="151">
        <v>7.0926593955870576</v>
      </c>
      <c r="AL108" s="204"/>
      <c r="AM108" s="142"/>
      <c r="AN108" s="152" t="s">
        <v>128</v>
      </c>
      <c r="AO108" s="153">
        <v>477.05347999999992</v>
      </c>
      <c r="AP108" s="154">
        <v>710.23475000000019</v>
      </c>
      <c r="AQ108" s="154">
        <v>1039.6342400000001</v>
      </c>
      <c r="AR108" s="154">
        <v>1163.4540299999999</v>
      </c>
      <c r="AS108" s="154">
        <v>1531.4254699999999</v>
      </c>
      <c r="AT108" s="153"/>
      <c r="AU108" s="153">
        <v>26.83222</v>
      </c>
      <c r="AV108" s="155"/>
      <c r="AW108"/>
      <c r="AX108" s="142"/>
      <c r="AY108" s="152" t="s">
        <v>124</v>
      </c>
      <c r="AZ108" s="153">
        <v>447.68209000000013</v>
      </c>
      <c r="BA108" s="154">
        <v>476.3358199999999</v>
      </c>
      <c r="BB108" s="154">
        <v>711.51222999999982</v>
      </c>
      <c r="BC108" s="154">
        <v>621.00508000000002</v>
      </c>
      <c r="BD108" s="154">
        <v>819.62490000000014</v>
      </c>
      <c r="BE108" s="153">
        <v>9800</v>
      </c>
      <c r="BF108" s="153">
        <v>4.5467700000000004</v>
      </c>
      <c r="BG108" s="155">
        <v>45009.11</v>
      </c>
      <c r="BH108" s="131"/>
      <c r="BI108" s="151">
        <v>1.8210200112821606</v>
      </c>
      <c r="BK108" s="142"/>
      <c r="BL108" s="152" t="s">
        <v>124</v>
      </c>
      <c r="BM108" s="153">
        <v>580.29349000000002</v>
      </c>
      <c r="BN108" s="154">
        <v>447.93424000000005</v>
      </c>
      <c r="BO108" s="154">
        <v>473.59887999999995</v>
      </c>
      <c r="BP108" s="154">
        <v>710.24302999999998</v>
      </c>
      <c r="BQ108" s="154">
        <v>626.40415000000007</v>
      </c>
      <c r="BR108" s="153">
        <v>9870</v>
      </c>
      <c r="BS108" s="153">
        <v>4.46739</v>
      </c>
      <c r="BT108" s="155">
        <v>44926.34</v>
      </c>
      <c r="BU108" s="131"/>
      <c r="BV108" s="151">
        <v>1.394291522523313</v>
      </c>
      <c r="BZ108" s="128"/>
      <c r="CA108" s="128" t="s">
        <v>124</v>
      </c>
      <c r="CB108" s="132">
        <v>1069.8700000000001</v>
      </c>
      <c r="CC108" s="132">
        <v>580.29000000000008</v>
      </c>
      <c r="CD108" s="132">
        <v>447.93000000000006</v>
      </c>
      <c r="CE108" s="132">
        <v>473.6</v>
      </c>
      <c r="CF108" s="132">
        <v>710.24302999999998</v>
      </c>
      <c r="CG108" s="132">
        <v>9190</v>
      </c>
      <c r="CH108" s="132">
        <v>4.4248799999999999</v>
      </c>
      <c r="CI108" s="132">
        <v>42321.75</v>
      </c>
      <c r="CJ108" s="132">
        <v>1.6781986330905503</v>
      </c>
    </row>
    <row r="109" spans="1:88">
      <c r="A109" s="211" t="s">
        <v>197</v>
      </c>
      <c r="B109" s="211" t="s">
        <v>129</v>
      </c>
      <c r="C109" s="213">
        <v>4942.9702162063177</v>
      </c>
      <c r="D109" s="214">
        <v>4274.2260829081797</v>
      </c>
      <c r="E109" s="214">
        <v>4069.416447545726</v>
      </c>
      <c r="F109" s="214">
        <v>3811.7403192489915</v>
      </c>
      <c r="G109" s="214">
        <v>3792.4342682604438</v>
      </c>
      <c r="H109" s="213">
        <v>550</v>
      </c>
      <c r="I109" s="213">
        <v>37.17239</v>
      </c>
      <c r="J109" s="224">
        <v>19485.11</v>
      </c>
      <c r="K109"/>
      <c r="L109" s="101">
        <f t="shared" si="1"/>
        <v>19.463242795449673</v>
      </c>
      <c r="N109" s="244"/>
      <c r="O109" s="250" t="s">
        <v>339</v>
      </c>
      <c r="P109" s="251">
        <v>5936.8071068988884</v>
      </c>
      <c r="Q109" s="154">
        <v>12225.799111023423</v>
      </c>
      <c r="R109" s="154">
        <v>6104.024238078001</v>
      </c>
      <c r="S109" s="154">
        <v>667.37512325058321</v>
      </c>
      <c r="T109" s="154">
        <v>754.25793360099851</v>
      </c>
      <c r="U109" s="251"/>
      <c r="V109" s="251"/>
      <c r="W109" s="252"/>
      <c r="X109" s="131"/>
      <c r="Y109" s="151" t="e">
        <v>#DIV/0!</v>
      </c>
      <c r="Z109" s="151"/>
      <c r="AA109" s="152" t="s">
        <v>339</v>
      </c>
      <c r="AB109" s="153">
        <v>1036.0496099999998</v>
      </c>
      <c r="AC109" s="154">
        <v>5936.8071199999995</v>
      </c>
      <c r="AD109" s="154">
        <v>12225.799089999999</v>
      </c>
      <c r="AE109" s="154">
        <v>6104.0242499999995</v>
      </c>
      <c r="AF109" s="154">
        <v>667.37877000000003</v>
      </c>
      <c r="AG109" s="153"/>
      <c r="AH109" s="153"/>
      <c r="AI109" s="155"/>
      <c r="AJ109" s="131"/>
      <c r="AK109" s="151" t="e">
        <v>#DIV/0!</v>
      </c>
      <c r="AL109" s="204"/>
      <c r="AM109" s="142"/>
      <c r="AN109" s="152" t="s">
        <v>339</v>
      </c>
      <c r="AO109" s="153">
        <v>4650.84</v>
      </c>
      <c r="AP109" s="154">
        <v>1036.04961</v>
      </c>
      <c r="AQ109" s="154">
        <v>5936.8071199999995</v>
      </c>
      <c r="AR109" s="154">
        <v>12267.121049999996</v>
      </c>
      <c r="AS109" s="154">
        <v>6142.9779199999994</v>
      </c>
      <c r="AT109" s="153"/>
      <c r="AU109" s="153"/>
      <c r="AV109" s="155"/>
      <c r="AW109"/>
      <c r="AX109" s="142"/>
      <c r="AY109" s="152" t="s">
        <v>125</v>
      </c>
      <c r="AZ109" s="153">
        <v>-21.610779999999998</v>
      </c>
      <c r="BA109" s="154"/>
      <c r="BB109" s="154"/>
      <c r="BC109" s="154"/>
      <c r="BD109" s="154"/>
      <c r="BE109" s="153"/>
      <c r="BF109" s="153"/>
      <c r="BG109" s="155"/>
      <c r="BH109" s="131"/>
      <c r="BI109" s="151" t="e">
        <v>#DIV/0!</v>
      </c>
      <c r="BK109" s="142"/>
      <c r="BL109" s="152" t="s">
        <v>125</v>
      </c>
      <c r="BM109" s="153">
        <v>144.48586000000003</v>
      </c>
      <c r="BN109" s="154">
        <v>-21.722760000000001</v>
      </c>
      <c r="BO109" s="154"/>
      <c r="BP109" s="154"/>
      <c r="BQ109" s="154"/>
      <c r="BR109" s="153"/>
      <c r="BS109" s="153"/>
      <c r="BT109" s="155"/>
      <c r="BU109" s="131"/>
      <c r="BV109" s="151" t="e">
        <v>#DIV/0!</v>
      </c>
      <c r="BZ109" s="128"/>
      <c r="CA109" s="128" t="s">
        <v>125</v>
      </c>
      <c r="CB109" s="132">
        <v>74.65000000000002</v>
      </c>
      <c r="CC109" s="132">
        <v>153.82000000000002</v>
      </c>
      <c r="CD109" s="132">
        <v>-40.320000000000007</v>
      </c>
      <c r="CE109" s="132"/>
      <c r="CF109" s="132"/>
      <c r="CG109" s="132"/>
      <c r="CH109" s="132"/>
      <c r="CI109" s="132"/>
      <c r="CJ109" s="132" t="e">
        <v>#DIV/0!</v>
      </c>
    </row>
    <row r="110" spans="1:88">
      <c r="A110" s="210"/>
      <c r="B110" s="215" t="s">
        <v>130</v>
      </c>
      <c r="C110" s="216">
        <v>267.4288324783534</v>
      </c>
      <c r="D110" s="55">
        <v>347.47641330150958</v>
      </c>
      <c r="E110" s="55">
        <v>326.43472262137465</v>
      </c>
      <c r="F110" s="55">
        <v>256.20470595987587</v>
      </c>
      <c r="G110" s="55">
        <v>140.93919237238791</v>
      </c>
      <c r="H110" s="216">
        <v>4230</v>
      </c>
      <c r="I110" s="216">
        <v>2.9517799999999998</v>
      </c>
      <c r="J110" s="225">
        <v>12595.23</v>
      </c>
      <c r="K110"/>
      <c r="L110" s="101">
        <f t="shared" si="1"/>
        <v>1.1189886359549441</v>
      </c>
      <c r="N110" s="241" t="s">
        <v>190</v>
      </c>
      <c r="O110" s="242"/>
      <c r="P110" s="247">
        <v>16911.787027702798</v>
      </c>
      <c r="Q110" s="248">
        <v>25019.948864358339</v>
      </c>
      <c r="R110" s="248">
        <v>19415.331435335607</v>
      </c>
      <c r="S110" s="248">
        <v>20550.89337455279</v>
      </c>
      <c r="T110" s="248">
        <v>23734.486909034258</v>
      </c>
      <c r="U110" s="247">
        <v>25640</v>
      </c>
      <c r="V110" s="247">
        <v>186.42718999999997</v>
      </c>
      <c r="W110" s="249">
        <v>744539.41</v>
      </c>
      <c r="X110" s="131"/>
      <c r="Y110" s="151">
        <v>3.1878080045533461</v>
      </c>
      <c r="Z110" s="151"/>
      <c r="AA110" s="140"/>
      <c r="AB110" s="148">
        <v>8747.3276699999988</v>
      </c>
      <c r="AC110" s="149">
        <v>16911.787060000002</v>
      </c>
      <c r="AD110" s="149">
        <v>25019.948850000001</v>
      </c>
      <c r="AE110" s="149">
        <v>19116.95967</v>
      </c>
      <c r="AF110" s="149">
        <v>20143.411319999999</v>
      </c>
      <c r="AG110" s="148">
        <v>21300</v>
      </c>
      <c r="AH110" s="148">
        <v>183.50869999999998</v>
      </c>
      <c r="AI110" s="150">
        <v>297938.97000000003</v>
      </c>
      <c r="AJ110" s="131"/>
      <c r="AK110" s="151">
        <v>6.7609186270597625</v>
      </c>
      <c r="AL110" s="204"/>
      <c r="AM110" s="139" t="s">
        <v>190</v>
      </c>
      <c r="AN110" s="140"/>
      <c r="AO110" s="148">
        <v>11368.22423</v>
      </c>
      <c r="AP110" s="149">
        <v>8745.7472000000016</v>
      </c>
      <c r="AQ110" s="149">
        <v>16911.787049999999</v>
      </c>
      <c r="AR110" s="149">
        <v>25086.419499999996</v>
      </c>
      <c r="AS110" s="149">
        <v>19150.90034</v>
      </c>
      <c r="AT110" s="148">
        <v>18160</v>
      </c>
      <c r="AU110" s="148">
        <v>178.73473000000001</v>
      </c>
      <c r="AV110" s="150">
        <v>252863.53</v>
      </c>
      <c r="AW110"/>
      <c r="AX110" s="142"/>
      <c r="AY110" s="152" t="s">
        <v>412</v>
      </c>
      <c r="AZ110" s="153">
        <v>134.91949</v>
      </c>
      <c r="BA110" s="154">
        <v>335.84214999999995</v>
      </c>
      <c r="BB110" s="154">
        <v>1671.5694499999995</v>
      </c>
      <c r="BC110" s="154">
        <v>3637.7817299999997</v>
      </c>
      <c r="BD110" s="154">
        <v>4198.0105899999999</v>
      </c>
      <c r="BE110" s="153"/>
      <c r="BF110" s="153">
        <v>22.157800000000002</v>
      </c>
      <c r="BG110" s="155"/>
      <c r="BH110" s="131"/>
      <c r="BI110" s="151" t="e">
        <v>#DIV/0!</v>
      </c>
      <c r="BK110" s="142"/>
      <c r="BL110" s="152" t="s">
        <v>412</v>
      </c>
      <c r="BM110" s="153">
        <v>208.07218999999995</v>
      </c>
      <c r="BN110" s="154">
        <v>135.00097</v>
      </c>
      <c r="BO110" s="154">
        <v>335.13088999999991</v>
      </c>
      <c r="BP110" s="154">
        <v>1671.51945</v>
      </c>
      <c r="BQ110" s="154">
        <v>3626.7454099999995</v>
      </c>
      <c r="BR110" s="153"/>
      <c r="BS110" s="153">
        <v>22.845549999999999</v>
      </c>
      <c r="BT110" s="155"/>
      <c r="BU110" s="131"/>
      <c r="BV110" s="151" t="e">
        <v>#DIV/0!</v>
      </c>
      <c r="BZ110" s="128"/>
      <c r="CA110" s="128" t="s">
        <v>127</v>
      </c>
      <c r="CB110" s="132">
        <v>156.76000000000002</v>
      </c>
      <c r="CC110" s="132">
        <v>208.06999999999996</v>
      </c>
      <c r="CD110" s="132">
        <v>134.99999999999997</v>
      </c>
      <c r="CE110" s="132">
        <v>335.13000000000005</v>
      </c>
      <c r="CF110" s="132">
        <v>1671.51945</v>
      </c>
      <c r="CG110" s="132"/>
      <c r="CH110" s="132">
        <v>22.399249999999999</v>
      </c>
      <c r="CI110" s="132">
        <v>70500.78</v>
      </c>
      <c r="CJ110" s="132">
        <v>2.3709233429757797</v>
      </c>
    </row>
    <row r="111" spans="1:88">
      <c r="A111" s="210"/>
      <c r="B111" s="215" t="s">
        <v>131</v>
      </c>
      <c r="C111" s="216">
        <v>216.73862326308353</v>
      </c>
      <c r="D111" s="55">
        <v>69.583280467695531</v>
      </c>
      <c r="E111" s="55">
        <v>79.432743019870898</v>
      </c>
      <c r="F111" s="55">
        <v>123.52682064906824</v>
      </c>
      <c r="G111" s="55">
        <v>87.168173836651789</v>
      </c>
      <c r="H111" s="216">
        <v>4050</v>
      </c>
      <c r="I111" s="216">
        <v>9.9423300000000001</v>
      </c>
      <c r="J111" s="225">
        <v>44479.96</v>
      </c>
      <c r="K111"/>
      <c r="L111" s="101">
        <f t="shared" si="1"/>
        <v>0.19597179007501761</v>
      </c>
      <c r="N111" s="241" t="s">
        <v>197</v>
      </c>
      <c r="O111" s="241" t="s">
        <v>129</v>
      </c>
      <c r="P111" s="247">
        <v>5152.5411984009697</v>
      </c>
      <c r="Q111" s="248">
        <v>4942.9702162063177</v>
      </c>
      <c r="R111" s="248">
        <v>4267.2872729081791</v>
      </c>
      <c r="S111" s="248">
        <v>4069.2117175457256</v>
      </c>
      <c r="T111" s="248">
        <v>3804.00864924899</v>
      </c>
      <c r="U111" s="247">
        <v>570</v>
      </c>
      <c r="V111" s="247">
        <v>35.530079999999998</v>
      </c>
      <c r="W111" s="249">
        <v>21017.15</v>
      </c>
      <c r="X111" s="131"/>
      <c r="Y111" s="151">
        <v>18.099545605607751</v>
      </c>
      <c r="Z111" s="151"/>
      <c r="AA111" s="139" t="s">
        <v>129</v>
      </c>
      <c r="AB111" s="148">
        <v>6666.7731600000025</v>
      </c>
      <c r="AC111" s="149">
        <v>5152.5411599999998</v>
      </c>
      <c r="AD111" s="149">
        <v>4942.9702099999995</v>
      </c>
      <c r="AE111" s="149">
        <v>4237.2872600000001</v>
      </c>
      <c r="AF111" s="149">
        <v>4064.3280500000001</v>
      </c>
      <c r="AG111" s="148">
        <v>580</v>
      </c>
      <c r="AH111" s="148">
        <v>34.656030000000001</v>
      </c>
      <c r="AI111" s="150">
        <v>19690.02</v>
      </c>
      <c r="AJ111" s="131"/>
      <c r="AK111" s="151">
        <v>20.641563848081415</v>
      </c>
      <c r="AL111" s="204"/>
      <c r="AM111" s="139" t="s">
        <v>197</v>
      </c>
      <c r="AN111" s="139" t="s">
        <v>129</v>
      </c>
      <c r="AO111" s="148">
        <v>6867.0490599999994</v>
      </c>
      <c r="AP111" s="149">
        <v>6668.0271199999988</v>
      </c>
      <c r="AQ111" s="149">
        <v>5152.5411500000009</v>
      </c>
      <c r="AR111" s="149">
        <v>4945.1314500000017</v>
      </c>
      <c r="AS111" s="149">
        <v>4239.1825499999995</v>
      </c>
      <c r="AT111" s="148">
        <v>630</v>
      </c>
      <c r="AU111" s="148">
        <v>32.526560000000003</v>
      </c>
      <c r="AV111" s="150">
        <v>19785.78</v>
      </c>
      <c r="AW111"/>
      <c r="AX111" s="142"/>
      <c r="AY111" s="152" t="s">
        <v>409</v>
      </c>
      <c r="AZ111" s="153">
        <v>2512.5616800000003</v>
      </c>
      <c r="BA111" s="154">
        <v>2434.7428</v>
      </c>
      <c r="BB111" s="154">
        <v>2005.3113800000001</v>
      </c>
      <c r="BC111" s="154">
        <v>2601.3376200000002</v>
      </c>
      <c r="BD111" s="154">
        <v>2486.5068699999993</v>
      </c>
      <c r="BE111" s="153"/>
      <c r="BF111" s="153">
        <v>4.2946799999999996</v>
      </c>
      <c r="BG111" s="155"/>
      <c r="BH111" s="131"/>
      <c r="BI111" s="151" t="e">
        <v>#DIV/0!</v>
      </c>
      <c r="BK111" s="142"/>
      <c r="BL111" s="152" t="s">
        <v>409</v>
      </c>
      <c r="BM111" s="153">
        <v>2826.6830000000004</v>
      </c>
      <c r="BN111" s="154">
        <v>2518.6977000000002</v>
      </c>
      <c r="BO111" s="154">
        <v>2441.9668999999994</v>
      </c>
      <c r="BP111" s="154">
        <v>2011.4313800000002</v>
      </c>
      <c r="BQ111" s="154">
        <v>2610.4122900000002</v>
      </c>
      <c r="BR111" s="153"/>
      <c r="BS111" s="153">
        <v>4.1695099999999998</v>
      </c>
      <c r="BT111" s="155"/>
      <c r="BU111" s="131"/>
      <c r="BV111" s="151" t="e">
        <v>#DIV/0!</v>
      </c>
      <c r="BZ111" s="128"/>
      <c r="CA111" s="128" t="s">
        <v>389</v>
      </c>
      <c r="CB111" s="132">
        <v>2470.0799999999995</v>
      </c>
      <c r="CC111" s="132">
        <v>2816.6800000000003</v>
      </c>
      <c r="CD111" s="132">
        <v>2518.6999999999998</v>
      </c>
      <c r="CE111" s="132">
        <v>2441.9699999999993</v>
      </c>
      <c r="CF111" s="132">
        <v>2001.39138</v>
      </c>
      <c r="CG111" s="132"/>
      <c r="CH111" s="132">
        <v>4.0468999999999999</v>
      </c>
      <c r="CI111" s="132"/>
      <c r="CJ111" s="132" t="e">
        <v>#DIV/0!</v>
      </c>
    </row>
    <row r="112" spans="1:88">
      <c r="A112" s="210"/>
      <c r="B112" s="215" t="s">
        <v>135</v>
      </c>
      <c r="C112" s="216">
        <v>2422.6448836471759</v>
      </c>
      <c r="D112" s="55">
        <v>2592.9084412664283</v>
      </c>
      <c r="E112" s="55">
        <v>2532.6682878151792</v>
      </c>
      <c r="F112" s="55">
        <v>3781.6781165936854</v>
      </c>
      <c r="G112" s="55">
        <v>3043.5563402123444</v>
      </c>
      <c r="H112" s="216">
        <v>1750</v>
      </c>
      <c r="I112" s="216">
        <v>161.35604000000001</v>
      </c>
      <c r="J112" s="225">
        <v>286521.28000000003</v>
      </c>
      <c r="K112"/>
      <c r="L112" s="101">
        <f t="shared" si="1"/>
        <v>1.062244430924064</v>
      </c>
      <c r="N112" s="244"/>
      <c r="O112" s="250" t="s">
        <v>130</v>
      </c>
      <c r="P112" s="251">
        <v>280.36157215461157</v>
      </c>
      <c r="Q112" s="154">
        <v>267.42883247835334</v>
      </c>
      <c r="R112" s="154">
        <v>347.47641330150947</v>
      </c>
      <c r="S112" s="154">
        <v>326.43472262137465</v>
      </c>
      <c r="T112" s="154">
        <v>255.40487820987582</v>
      </c>
      <c r="U112" s="251">
        <v>4000</v>
      </c>
      <c r="V112" s="251">
        <v>2.93045</v>
      </c>
      <c r="W112" s="252">
        <v>12034.27</v>
      </c>
      <c r="X112" s="131"/>
      <c r="Y112" s="151">
        <v>2.1223130128364729</v>
      </c>
      <c r="Z112" s="151"/>
      <c r="AA112" s="152" t="s">
        <v>130</v>
      </c>
      <c r="AB112" s="153">
        <v>270.55601000000001</v>
      </c>
      <c r="AC112" s="154">
        <v>280.36159999999995</v>
      </c>
      <c r="AD112" s="154">
        <v>267.42889000000002</v>
      </c>
      <c r="AE112" s="154">
        <v>347.47640000000001</v>
      </c>
      <c r="AF112" s="154">
        <v>326.76094999999998</v>
      </c>
      <c r="AG112" s="153">
        <v>3760</v>
      </c>
      <c r="AH112" s="153">
        <v>2.92482</v>
      </c>
      <c r="AI112" s="155">
        <v>10768.76</v>
      </c>
      <c r="AJ112" s="131"/>
      <c r="AK112" s="151">
        <v>3.0343414654983487</v>
      </c>
      <c r="AL112" s="204"/>
      <c r="AM112" s="142"/>
      <c r="AN112" s="152" t="s">
        <v>130</v>
      </c>
      <c r="AO112" s="153">
        <v>395.50631000000004</v>
      </c>
      <c r="AP112" s="154">
        <v>270.55606999999986</v>
      </c>
      <c r="AQ112" s="154">
        <v>280.36159000000004</v>
      </c>
      <c r="AR112" s="154">
        <v>267.71025000000003</v>
      </c>
      <c r="AS112" s="154">
        <v>347.64489000000003</v>
      </c>
      <c r="AT112" s="153">
        <v>3880</v>
      </c>
      <c r="AU112" s="153">
        <v>3.0177100000000001</v>
      </c>
      <c r="AV112" s="155">
        <v>10975.43</v>
      </c>
      <c r="AW112"/>
      <c r="AX112" s="142"/>
      <c r="AY112" s="152" t="s">
        <v>128</v>
      </c>
      <c r="AZ112" s="153">
        <v>666.52047000000005</v>
      </c>
      <c r="BA112" s="154">
        <v>476.24347999999998</v>
      </c>
      <c r="BB112" s="154">
        <v>709.21760999999992</v>
      </c>
      <c r="BC112" s="154">
        <v>1039.4571000000001</v>
      </c>
      <c r="BD112" s="154">
        <v>1164.2154999999998</v>
      </c>
      <c r="BE112" s="153"/>
      <c r="BF112" s="153">
        <v>26.183679999999999</v>
      </c>
      <c r="BG112" s="155"/>
      <c r="BH112" s="131"/>
      <c r="BI112" s="151" t="e">
        <v>#DIV/0!</v>
      </c>
      <c r="BK112" s="142"/>
      <c r="BL112" s="152" t="s">
        <v>128</v>
      </c>
      <c r="BM112" s="153">
        <v>557.84893000000011</v>
      </c>
      <c r="BN112" s="154">
        <v>664.22676000000001</v>
      </c>
      <c r="BO112" s="154">
        <v>476.11913999999996</v>
      </c>
      <c r="BP112" s="154">
        <v>709.38761000000011</v>
      </c>
      <c r="BQ112" s="154">
        <v>1003.5342499999999</v>
      </c>
      <c r="BR112" s="153">
        <v>1330</v>
      </c>
      <c r="BS112" s="153">
        <v>24.40738</v>
      </c>
      <c r="BT112" s="155">
        <v>34721.480000000003</v>
      </c>
      <c r="BU112" s="131"/>
      <c r="BV112" s="151">
        <v>2.8902404217792554</v>
      </c>
      <c r="BZ112" s="128"/>
      <c r="CA112" s="128" t="s">
        <v>128</v>
      </c>
      <c r="CB112" s="132">
        <v>429.61</v>
      </c>
      <c r="CC112" s="132">
        <v>557.85</v>
      </c>
      <c r="CD112" s="132">
        <v>664.23</v>
      </c>
      <c r="CE112" s="132">
        <v>476.11999999999989</v>
      </c>
      <c r="CF112" s="132">
        <v>709.38761000000011</v>
      </c>
      <c r="CG112" s="132">
        <v>1270</v>
      </c>
      <c r="CH112" s="132">
        <v>23.852399999999999</v>
      </c>
      <c r="CI112" s="132">
        <v>33649.050000000003</v>
      </c>
      <c r="CJ112" s="132">
        <v>2.1081950604846198</v>
      </c>
    </row>
    <row r="113" spans="1:88">
      <c r="A113" s="210"/>
      <c r="B113" s="215" t="s">
        <v>132</v>
      </c>
      <c r="C113" s="216">
        <v>130.64020926645478</v>
      </c>
      <c r="D113" s="55">
        <v>97.276361051956329</v>
      </c>
      <c r="E113" s="55">
        <v>51.595958896876084</v>
      </c>
      <c r="F113" s="55">
        <v>118.54229710461958</v>
      </c>
      <c r="G113" s="55">
        <v>105.50935102699435</v>
      </c>
      <c r="H113" s="216">
        <v>3080</v>
      </c>
      <c r="I113" s="216">
        <v>0.75439000000000001</v>
      </c>
      <c r="J113" s="225">
        <v>2333.4899999999998</v>
      </c>
      <c r="K113"/>
      <c r="L113" s="101">
        <f t="shared" si="1"/>
        <v>4.5215257415713959</v>
      </c>
      <c r="N113" s="244"/>
      <c r="O113" s="250" t="s">
        <v>131</v>
      </c>
      <c r="P113" s="251">
        <v>-70.830535818836765</v>
      </c>
      <c r="Q113" s="154">
        <v>216.73862326308353</v>
      </c>
      <c r="R113" s="154">
        <v>69.616620467695512</v>
      </c>
      <c r="S113" s="154">
        <v>77.514783019870833</v>
      </c>
      <c r="T113" s="154">
        <v>115.51187864906825</v>
      </c>
      <c r="U113" s="251">
        <v>4080</v>
      </c>
      <c r="V113" s="251">
        <v>9.8624299999999998</v>
      </c>
      <c r="W113" s="252">
        <v>38988.35</v>
      </c>
      <c r="X113" s="131"/>
      <c r="Y113" s="151">
        <v>0.29627280623331909</v>
      </c>
      <c r="Z113" s="151"/>
      <c r="AA113" s="152" t="s">
        <v>131</v>
      </c>
      <c r="AB113" s="153">
        <v>286.78707000000003</v>
      </c>
      <c r="AC113" s="154">
        <v>-70.830579999999998</v>
      </c>
      <c r="AD113" s="154">
        <v>216.73865000000001</v>
      </c>
      <c r="AE113" s="154">
        <v>69.616589999999974</v>
      </c>
      <c r="AF113" s="154">
        <v>77.50427999999998</v>
      </c>
      <c r="AG113" s="153">
        <v>4760</v>
      </c>
      <c r="AH113" s="153">
        <v>9.7622699999999991</v>
      </c>
      <c r="AI113" s="155">
        <v>35375.31</v>
      </c>
      <c r="AJ113" s="131"/>
      <c r="AK113" s="151">
        <v>0.21909145107138281</v>
      </c>
      <c r="AL113" s="204"/>
      <c r="AM113" s="142"/>
      <c r="AN113" s="152" t="s">
        <v>131</v>
      </c>
      <c r="AO113" s="153">
        <v>287.47644999999994</v>
      </c>
      <c r="AP113" s="154">
        <v>286.78710999999987</v>
      </c>
      <c r="AQ113" s="154">
        <v>-70.830580000000012</v>
      </c>
      <c r="AR113" s="154">
        <v>216.76879999999994</v>
      </c>
      <c r="AS113" s="154">
        <v>69.700559999999967</v>
      </c>
      <c r="AT113" s="153">
        <v>6560</v>
      </c>
      <c r="AU113" s="153">
        <v>9.6513500000000008</v>
      </c>
      <c r="AV113" s="155">
        <v>51240.87</v>
      </c>
      <c r="AW113"/>
      <c r="AX113" s="142"/>
      <c r="AY113" s="152" t="s">
        <v>339</v>
      </c>
      <c r="AZ113" s="153">
        <v>2494.9599999999996</v>
      </c>
      <c r="BA113" s="154">
        <v>4650.84</v>
      </c>
      <c r="BB113" s="154">
        <v>1031.9420399999999</v>
      </c>
      <c r="BC113" s="154">
        <v>5931.1196699999991</v>
      </c>
      <c r="BD113" s="154">
        <v>12263.133479999997</v>
      </c>
      <c r="BE113" s="153"/>
      <c r="BF113" s="153"/>
      <c r="BG113" s="155"/>
      <c r="BH113" s="131"/>
      <c r="BI113" s="151" t="e">
        <v>#DIV/0!</v>
      </c>
      <c r="BK113" s="142"/>
      <c r="BL113" s="152" t="s">
        <v>339</v>
      </c>
      <c r="BM113" s="153">
        <v>2437.8200000000002</v>
      </c>
      <c r="BN113" s="154">
        <v>2495.1899999999991</v>
      </c>
      <c r="BO113" s="154">
        <v>4657.93</v>
      </c>
      <c r="BP113" s="154">
        <v>1033.1320400000002</v>
      </c>
      <c r="BQ113" s="154">
        <v>5855.5393299999996</v>
      </c>
      <c r="BR113" s="153"/>
      <c r="BS113" s="153"/>
      <c r="BT113" s="155"/>
      <c r="BU113" s="131"/>
      <c r="BV113" s="151" t="e">
        <v>#DIV/0!</v>
      </c>
      <c r="BZ113" s="128"/>
      <c r="CA113" s="128" t="s">
        <v>339</v>
      </c>
      <c r="CB113" s="132">
        <v>4992.0099999999993</v>
      </c>
      <c r="CC113" s="132">
        <v>2437.8200000000002</v>
      </c>
      <c r="CD113" s="132">
        <v>2495.1899999999991</v>
      </c>
      <c r="CE113" s="132">
        <v>4657.93</v>
      </c>
      <c r="CF113" s="132">
        <v>1033.1320400000002</v>
      </c>
      <c r="CG113" s="132"/>
      <c r="CH113" s="132"/>
      <c r="CI113" s="132"/>
      <c r="CJ113" s="132" t="e">
        <v>#DIV/0!</v>
      </c>
    </row>
    <row r="114" spans="1:88">
      <c r="A114" s="210"/>
      <c r="B114" s="215" t="s">
        <v>133</v>
      </c>
      <c r="C114" s="216">
        <v>563.75941306213849</v>
      </c>
      <c r="D114" s="55">
        <v>448.93091412363441</v>
      </c>
      <c r="E114" s="55">
        <v>462.74081062200634</v>
      </c>
      <c r="F114" s="55">
        <v>446.72627312734221</v>
      </c>
      <c r="G114" s="55">
        <v>589.61363356476704</v>
      </c>
      <c r="H114" s="216">
        <v>4130</v>
      </c>
      <c r="I114" s="216">
        <v>3.7309999999999999</v>
      </c>
      <c r="J114" s="225">
        <v>15472.8</v>
      </c>
      <c r="K114"/>
      <c r="L114" s="101">
        <f t="shared" si="1"/>
        <v>3.8106459953257787</v>
      </c>
      <c r="N114" s="244"/>
      <c r="O114" s="250" t="s">
        <v>135</v>
      </c>
      <c r="P114" s="251">
        <v>2633.5874283883322</v>
      </c>
      <c r="Q114" s="154">
        <v>2422.6448836471759</v>
      </c>
      <c r="R114" s="154">
        <v>2570.1324112664279</v>
      </c>
      <c r="S114" s="154">
        <v>2505.0526478151796</v>
      </c>
      <c r="T114" s="154">
        <v>3740.0134634036849</v>
      </c>
      <c r="U114" s="251">
        <v>1470</v>
      </c>
      <c r="V114" s="251">
        <v>164.66974999999999</v>
      </c>
      <c r="W114" s="252">
        <v>260454.55</v>
      </c>
      <c r="X114" s="131"/>
      <c r="Y114" s="151">
        <v>1.4359562785152669</v>
      </c>
      <c r="Z114" s="151"/>
      <c r="AA114" s="152" t="s">
        <v>135</v>
      </c>
      <c r="AB114" s="153">
        <v>2154.0494899999999</v>
      </c>
      <c r="AC114" s="154">
        <v>2633.5874400000002</v>
      </c>
      <c r="AD114" s="154">
        <v>2422.64489</v>
      </c>
      <c r="AE114" s="154">
        <v>2570.1324200000013</v>
      </c>
      <c r="AF114" s="154">
        <v>2503.59458</v>
      </c>
      <c r="AG114" s="153">
        <v>1330</v>
      </c>
      <c r="AH114" s="153">
        <v>162.95156</v>
      </c>
      <c r="AI114" s="155">
        <v>234168.58</v>
      </c>
      <c r="AJ114" s="131"/>
      <c r="AK114" s="151">
        <v>1.0691419745552542</v>
      </c>
      <c r="AL114" s="204"/>
      <c r="AM114" s="142"/>
      <c r="AN114" s="152" t="s">
        <v>135</v>
      </c>
      <c r="AO114" s="153">
        <v>1491.5293900000001</v>
      </c>
      <c r="AP114" s="154">
        <v>2151.7012700000009</v>
      </c>
      <c r="AQ114" s="154">
        <v>2633.5874400000002</v>
      </c>
      <c r="AR114" s="154">
        <v>2422.6448999999998</v>
      </c>
      <c r="AS114" s="154">
        <v>2570.2358300000014</v>
      </c>
      <c r="AT114" s="153">
        <v>1190</v>
      </c>
      <c r="AU114" s="153">
        <v>160.99564000000001</v>
      </c>
      <c r="AV114" s="155">
        <v>207742.69</v>
      </c>
      <c r="AW114"/>
      <c r="AX114" s="139" t="s">
        <v>190</v>
      </c>
      <c r="AY114" s="140"/>
      <c r="AZ114" s="148">
        <v>9485.8014600000006</v>
      </c>
      <c r="BA114" s="149">
        <v>11362.960449999999</v>
      </c>
      <c r="BB114" s="149">
        <v>8736.4544499999993</v>
      </c>
      <c r="BC114" s="149">
        <v>16903.573489999999</v>
      </c>
      <c r="BD114" s="149">
        <v>25080.920639999997</v>
      </c>
      <c r="BE114" s="148">
        <v>21280</v>
      </c>
      <c r="BF114" s="148">
        <v>176.74590000000001</v>
      </c>
      <c r="BG114" s="150">
        <v>300524.95999999996</v>
      </c>
      <c r="BH114" s="131"/>
      <c r="BI114" s="151">
        <v>8.3457030124885456</v>
      </c>
      <c r="BK114" s="139" t="s">
        <v>190</v>
      </c>
      <c r="BL114" s="140"/>
      <c r="BM114" s="148">
        <v>10378.802450000001</v>
      </c>
      <c r="BN114" s="149">
        <v>9506.6170599999987</v>
      </c>
      <c r="BO114" s="149">
        <v>11372.691039999998</v>
      </c>
      <c r="BP114" s="149">
        <v>9002.4052499999998</v>
      </c>
      <c r="BQ114" s="149">
        <v>16803.255570000001</v>
      </c>
      <c r="BR114" s="148">
        <v>28640</v>
      </c>
      <c r="BS114" s="148">
        <v>173.21347999999998</v>
      </c>
      <c r="BT114" s="150">
        <v>705610.64</v>
      </c>
      <c r="BU114" s="131"/>
      <c r="BV114" s="151"/>
      <c r="BZ114" s="128" t="s">
        <v>190</v>
      </c>
      <c r="CA114" s="128"/>
      <c r="CB114" s="132">
        <v>19913.800000000003</v>
      </c>
      <c r="CC114" s="132">
        <v>10378.130000000001</v>
      </c>
      <c r="CD114" s="132">
        <v>9488.0199999999986</v>
      </c>
      <c r="CE114" s="132">
        <v>11372.7</v>
      </c>
      <c r="CF114" s="132">
        <v>8992.3252499999999</v>
      </c>
      <c r="CG114" s="132">
        <v>21050</v>
      </c>
      <c r="CH114" s="132">
        <v>170.04407</v>
      </c>
      <c r="CI114" s="132">
        <v>390759.67999999999</v>
      </c>
      <c r="CJ114" s="132"/>
    </row>
    <row r="115" spans="1:88">
      <c r="A115" s="210"/>
      <c r="B115" s="215" t="s">
        <v>134</v>
      </c>
      <c r="C115" s="216">
        <v>2991.8213330505969</v>
      </c>
      <c r="D115" s="55">
        <v>3174.3483672568336</v>
      </c>
      <c r="E115" s="55">
        <v>2678.8945951180581</v>
      </c>
      <c r="F115" s="55">
        <v>3198.3895500533249</v>
      </c>
      <c r="G115" s="55">
        <v>2461.6851747437768</v>
      </c>
      <c r="H115" s="216">
        <v>2020</v>
      </c>
      <c r="I115" s="216">
        <v>1352.61733</v>
      </c>
      <c r="J115" s="225">
        <v>2698617.82</v>
      </c>
      <c r="K115"/>
      <c r="L115" s="101">
        <f t="shared" si="1"/>
        <v>9.1220222311574922E-2</v>
      </c>
      <c r="N115" s="244"/>
      <c r="O115" s="250" t="s">
        <v>132</v>
      </c>
      <c r="P115" s="251">
        <v>136.79627460635595</v>
      </c>
      <c r="Q115" s="154">
        <v>130.64020926645478</v>
      </c>
      <c r="R115" s="154">
        <v>97.276361051956329</v>
      </c>
      <c r="S115" s="154">
        <v>51.595958896876084</v>
      </c>
      <c r="T115" s="154">
        <v>118.54229710461955</v>
      </c>
      <c r="U115" s="251">
        <v>2720</v>
      </c>
      <c r="V115" s="251">
        <v>0.80761000000000005</v>
      </c>
      <c r="W115" s="252">
        <v>2326.3200000000002</v>
      </c>
      <c r="X115" s="131"/>
      <c r="Y115" s="151">
        <v>5.0957003810576165</v>
      </c>
      <c r="Z115" s="151"/>
      <c r="AA115" s="152" t="s">
        <v>132</v>
      </c>
      <c r="AB115" s="153">
        <v>161.64641999999998</v>
      </c>
      <c r="AC115" s="154">
        <v>136.79629000000003</v>
      </c>
      <c r="AD115" s="154">
        <v>130.64022</v>
      </c>
      <c r="AE115" s="154">
        <v>97.276349999999994</v>
      </c>
      <c r="AF115" s="154">
        <v>51.465970000000006</v>
      </c>
      <c r="AG115" s="153">
        <v>2510</v>
      </c>
      <c r="AH115" s="153">
        <v>0.79776999999999998</v>
      </c>
      <c r="AI115" s="155">
        <v>2063.35</v>
      </c>
      <c r="AJ115" s="131"/>
      <c r="AK115" s="151">
        <v>2.4942918070128677</v>
      </c>
      <c r="AL115" s="204"/>
      <c r="AM115" s="142"/>
      <c r="AN115" s="152" t="s">
        <v>132</v>
      </c>
      <c r="AO115" s="153">
        <v>141.21787</v>
      </c>
      <c r="AP115" s="154">
        <v>161.64645000000004</v>
      </c>
      <c r="AQ115" s="154">
        <v>136.79629</v>
      </c>
      <c r="AR115" s="154">
        <v>130.64021999999997</v>
      </c>
      <c r="AS115" s="154">
        <v>97.277239999999992</v>
      </c>
      <c r="AT115" s="153">
        <v>2370</v>
      </c>
      <c r="AU115" s="153">
        <v>0.77483000000000002</v>
      </c>
      <c r="AV115" s="155">
        <v>1847.61</v>
      </c>
      <c r="AW115"/>
      <c r="AX115" s="139" t="s">
        <v>197</v>
      </c>
      <c r="AY115" s="139" t="s">
        <v>129</v>
      </c>
      <c r="AZ115" s="148">
        <v>6471.9409899999991</v>
      </c>
      <c r="BA115" s="149">
        <v>6865.8877300000004</v>
      </c>
      <c r="BB115" s="149">
        <v>6666.8949000000021</v>
      </c>
      <c r="BC115" s="149">
        <v>5262.3782800000008</v>
      </c>
      <c r="BD115" s="149">
        <v>4823.2853600000008</v>
      </c>
      <c r="BE115" s="148">
        <v>670</v>
      </c>
      <c r="BF115" s="148">
        <v>31.627510000000001</v>
      </c>
      <c r="BG115" s="150">
        <v>20950.740000000002</v>
      </c>
      <c r="BH115" s="131"/>
      <c r="BI115" s="151">
        <v>23.022028625241877</v>
      </c>
      <c r="BK115" s="139" t="s">
        <v>197</v>
      </c>
      <c r="BL115" s="139" t="s">
        <v>129</v>
      </c>
      <c r="BM115" s="148">
        <v>6235.4000000000005</v>
      </c>
      <c r="BN115" s="149">
        <v>6426.4966499999991</v>
      </c>
      <c r="BO115" s="149">
        <v>6884.8477300000004</v>
      </c>
      <c r="BP115" s="149">
        <v>6725.9348999999984</v>
      </c>
      <c r="BQ115" s="149">
        <v>5265.9503900000018</v>
      </c>
      <c r="BR115" s="148">
        <v>700</v>
      </c>
      <c r="BS115" s="148">
        <v>30.551670000000001</v>
      </c>
      <c r="BT115" s="150">
        <v>20865.66</v>
      </c>
      <c r="BU115" s="131"/>
      <c r="BV115" s="151">
        <v>25.237401500839184</v>
      </c>
      <c r="BZ115" s="128" t="s">
        <v>197</v>
      </c>
      <c r="CA115" s="128" t="s">
        <v>129</v>
      </c>
      <c r="CB115" s="132">
        <v>4875.6699999999992</v>
      </c>
      <c r="CC115" s="132">
        <v>6235.4000000000005</v>
      </c>
      <c r="CD115" s="132">
        <v>6426.4999999999991</v>
      </c>
      <c r="CE115" s="132">
        <v>6884.85</v>
      </c>
      <c r="CF115" s="132">
        <v>6725.0348999999987</v>
      </c>
      <c r="CG115" s="132"/>
      <c r="CH115" s="132">
        <v>29.824529999999999</v>
      </c>
      <c r="CI115" s="132"/>
      <c r="CJ115" s="132" t="e">
        <v>#DIV/0!</v>
      </c>
    </row>
    <row r="116" spans="1:88">
      <c r="A116" s="210"/>
      <c r="B116" s="215" t="s">
        <v>136</v>
      </c>
      <c r="C116" s="216">
        <v>92.795074597156614</v>
      </c>
      <c r="D116" s="55">
        <v>81.70028825137166</v>
      </c>
      <c r="E116" s="55">
        <v>62.782726851188407</v>
      </c>
      <c r="F116" s="55">
        <v>59.487106133243032</v>
      </c>
      <c r="G116" s="55">
        <v>79.597004700075175</v>
      </c>
      <c r="H116" s="216">
        <v>7830</v>
      </c>
      <c r="I116" s="216">
        <v>18.276499999999999</v>
      </c>
      <c r="J116" s="225">
        <v>148451.37</v>
      </c>
      <c r="K116"/>
      <c r="L116" s="101">
        <f t="shared" si="1"/>
        <v>5.3618235183734028E-2</v>
      </c>
      <c r="N116" s="244"/>
      <c r="O116" s="250" t="s">
        <v>133</v>
      </c>
      <c r="P116" s="251">
        <v>646.31264451514812</v>
      </c>
      <c r="Q116" s="154">
        <v>563.75941306213849</v>
      </c>
      <c r="R116" s="154">
        <v>448.93091412363447</v>
      </c>
      <c r="S116" s="154">
        <v>462.74081062200617</v>
      </c>
      <c r="T116" s="154">
        <v>446.27478212734201</v>
      </c>
      <c r="U116" s="251">
        <v>3790</v>
      </c>
      <c r="V116" s="251">
        <v>3.7170999999999998</v>
      </c>
      <c r="W116" s="252">
        <v>14346.2</v>
      </c>
      <c r="X116" s="131"/>
      <c r="Y116" s="151">
        <v>3.1107525486006189</v>
      </c>
      <c r="Z116" s="151"/>
      <c r="AA116" s="152" t="s">
        <v>133</v>
      </c>
      <c r="AB116" s="153">
        <v>659.19212000000016</v>
      </c>
      <c r="AC116" s="154">
        <v>646.31263999999999</v>
      </c>
      <c r="AD116" s="154">
        <v>563.75940999999989</v>
      </c>
      <c r="AE116" s="154">
        <v>448.93092000000001</v>
      </c>
      <c r="AF116" s="154">
        <v>462.74081999999999</v>
      </c>
      <c r="AG116" s="153">
        <v>3810</v>
      </c>
      <c r="AH116" s="153">
        <v>3.7193000000000001</v>
      </c>
      <c r="AI116" s="155">
        <v>13548.48</v>
      </c>
      <c r="AJ116" s="131"/>
      <c r="AK116" s="151">
        <v>3.4154445369517465</v>
      </c>
      <c r="AL116" s="204"/>
      <c r="AM116" s="142"/>
      <c r="AN116" s="152" t="s">
        <v>133</v>
      </c>
      <c r="AO116" s="153">
        <v>587.41732999999988</v>
      </c>
      <c r="AP116" s="154">
        <v>659.19201999999984</v>
      </c>
      <c r="AQ116" s="154">
        <v>646.3126400000001</v>
      </c>
      <c r="AR116" s="154">
        <v>562.45438999999999</v>
      </c>
      <c r="AS116" s="154">
        <v>447.67133999999999</v>
      </c>
      <c r="AT116" s="153">
        <v>4160</v>
      </c>
      <c r="AU116" s="153">
        <v>3.6789999999999998</v>
      </c>
      <c r="AV116" s="155">
        <v>13581.65</v>
      </c>
      <c r="AW116"/>
      <c r="AX116" s="142"/>
      <c r="AY116" s="152" t="s">
        <v>130</v>
      </c>
      <c r="AZ116" s="153">
        <v>342.26765999999998</v>
      </c>
      <c r="BA116" s="154">
        <v>396.93664000000001</v>
      </c>
      <c r="BB116" s="154">
        <v>271.16344000000004</v>
      </c>
      <c r="BC116" s="154">
        <v>278.96323999999998</v>
      </c>
      <c r="BD116" s="154">
        <v>265.34117000000003</v>
      </c>
      <c r="BE116" s="153">
        <v>3780</v>
      </c>
      <c r="BF116" s="153">
        <v>3.0061499999999999</v>
      </c>
      <c r="BG116" s="155">
        <v>11437.28</v>
      </c>
      <c r="BH116" s="131"/>
      <c r="BI116" s="151">
        <v>2.3199674223241891</v>
      </c>
      <c r="BK116" s="142"/>
      <c r="BL116" s="152" t="s">
        <v>130</v>
      </c>
      <c r="BM116" s="153">
        <v>525.97722999999996</v>
      </c>
      <c r="BN116" s="154">
        <v>342.81765999999999</v>
      </c>
      <c r="BO116" s="154">
        <v>400.09664000000009</v>
      </c>
      <c r="BP116" s="154">
        <v>272.77343999999988</v>
      </c>
      <c r="BQ116" s="154">
        <v>292.75695999999999</v>
      </c>
      <c r="BR116" s="153">
        <v>3790</v>
      </c>
      <c r="BS116" s="153">
        <v>2.9765700000000002</v>
      </c>
      <c r="BT116" s="155">
        <v>10926.21</v>
      </c>
      <c r="BU116" s="131"/>
      <c r="BV116" s="151">
        <v>2.6794008169346921</v>
      </c>
      <c r="BZ116" s="128"/>
      <c r="CA116" s="128" t="s">
        <v>130</v>
      </c>
      <c r="CB116" s="132">
        <v>302.64</v>
      </c>
      <c r="CC116" s="132">
        <v>525.9799999999999</v>
      </c>
      <c r="CD116" s="132">
        <v>342.82000000000011</v>
      </c>
      <c r="CE116" s="132">
        <v>400.10000000000008</v>
      </c>
      <c r="CF116" s="132">
        <v>272.77343999999988</v>
      </c>
      <c r="CG116" s="132">
        <v>3720</v>
      </c>
      <c r="CH116" s="132">
        <v>2.9690799999999999</v>
      </c>
      <c r="CI116" s="132">
        <v>10430.92</v>
      </c>
      <c r="CJ116" s="132">
        <v>2.6150468031583012</v>
      </c>
    </row>
    <row r="117" spans="1:88">
      <c r="A117" s="210"/>
      <c r="B117" s="215" t="s">
        <v>408</v>
      </c>
      <c r="C117" s="216">
        <v>626.57249064146413</v>
      </c>
      <c r="D117" s="55">
        <v>774.70621847694042</v>
      </c>
      <c r="E117" s="55">
        <v>519.48523109457449</v>
      </c>
      <c r="F117" s="55">
        <v>464.96941031921222</v>
      </c>
      <c r="G117" s="55">
        <v>415.73215981180766</v>
      </c>
      <c r="H117" s="216">
        <v>1220</v>
      </c>
      <c r="I117" s="216">
        <v>6.3158000000000003</v>
      </c>
      <c r="J117" s="225">
        <v>7884.75</v>
      </c>
      <c r="K117"/>
      <c r="L117" s="101">
        <f t="shared" si="1"/>
        <v>5.272610543286822</v>
      </c>
      <c r="N117" s="244"/>
      <c r="O117" s="250" t="s">
        <v>134</v>
      </c>
      <c r="P117" s="251">
        <v>2456.3436133582604</v>
      </c>
      <c r="Q117" s="154">
        <v>2991.8213330505973</v>
      </c>
      <c r="R117" s="154">
        <v>3174.3483672568345</v>
      </c>
      <c r="S117" s="154">
        <v>2678.894595118059</v>
      </c>
      <c r="T117" s="154">
        <v>3093.6419668233252</v>
      </c>
      <c r="U117" s="251">
        <v>1820</v>
      </c>
      <c r="V117" s="251">
        <v>1339.18013</v>
      </c>
      <c r="W117" s="252">
        <v>2597491.16</v>
      </c>
      <c r="X117" s="131"/>
      <c r="Y117" s="151">
        <v>0.11910115477826401</v>
      </c>
      <c r="Z117" s="151"/>
      <c r="AA117" s="152" t="s">
        <v>134</v>
      </c>
      <c r="AB117" s="153">
        <v>1681.8479</v>
      </c>
      <c r="AC117" s="154">
        <v>2456.3435999999997</v>
      </c>
      <c r="AD117" s="154">
        <v>2991.8213500000006</v>
      </c>
      <c r="AE117" s="154">
        <v>3174.3483799999999</v>
      </c>
      <c r="AF117" s="154">
        <v>2678.6846400000009</v>
      </c>
      <c r="AG117" s="153">
        <v>1680</v>
      </c>
      <c r="AH117" s="153">
        <v>1324.1713500000001</v>
      </c>
      <c r="AI117" s="155">
        <v>2235257.7599999998</v>
      </c>
      <c r="AJ117" s="131"/>
      <c r="AK117" s="151">
        <v>0.11983784098349361</v>
      </c>
      <c r="AL117" s="204"/>
      <c r="AM117" s="142"/>
      <c r="AN117" s="152" t="s">
        <v>134</v>
      </c>
      <c r="AO117" s="153">
        <v>3270.2429499999994</v>
      </c>
      <c r="AP117" s="154">
        <v>1681.8481299999996</v>
      </c>
      <c r="AQ117" s="154">
        <v>2457.3830499999999</v>
      </c>
      <c r="AR117" s="154">
        <v>2992.3062000000004</v>
      </c>
      <c r="AS117" s="154">
        <v>3163.0717100000002</v>
      </c>
      <c r="AT117" s="153">
        <v>1590</v>
      </c>
      <c r="AU117" s="153">
        <v>1311.05053</v>
      </c>
      <c r="AV117" s="155">
        <v>2049502.02</v>
      </c>
      <c r="AW117"/>
      <c r="AX117" s="142"/>
      <c r="AY117" s="152" t="s">
        <v>131</v>
      </c>
      <c r="AZ117" s="153">
        <v>160.13749999999999</v>
      </c>
      <c r="BA117" s="154">
        <v>286.59244999999999</v>
      </c>
      <c r="BB117" s="154">
        <v>284.60041000000001</v>
      </c>
      <c r="BC117" s="154">
        <v>-73.374340000000032</v>
      </c>
      <c r="BD117" s="154">
        <v>215.18130999999997</v>
      </c>
      <c r="BE117" s="153">
        <v>7590</v>
      </c>
      <c r="BF117" s="153">
        <v>9.53782</v>
      </c>
      <c r="BG117" s="155">
        <v>72617.37</v>
      </c>
      <c r="BH117" s="131"/>
      <c r="BI117" s="151">
        <v>0.29632209208347809</v>
      </c>
      <c r="BK117" s="142"/>
      <c r="BL117" s="152" t="s">
        <v>131</v>
      </c>
      <c r="BM117" s="153">
        <v>231.79420999999994</v>
      </c>
      <c r="BN117" s="154">
        <v>159.11616999999998</v>
      </c>
      <c r="BO117" s="154">
        <v>286.43384999999995</v>
      </c>
      <c r="BP117" s="154">
        <v>284.90040999999985</v>
      </c>
      <c r="BQ117" s="154">
        <v>-63.125990000000037</v>
      </c>
      <c r="BR117" s="153">
        <v>7350</v>
      </c>
      <c r="BS117" s="153">
        <v>9.4166000000000007</v>
      </c>
      <c r="BT117" s="155">
        <v>69440.41</v>
      </c>
      <c r="BU117" s="131"/>
      <c r="BV117" s="151">
        <v>-9.0906706916045049E-2</v>
      </c>
      <c r="BZ117" s="128"/>
      <c r="CA117" s="128" t="s">
        <v>131</v>
      </c>
      <c r="CB117" s="132">
        <v>235.14999999999995</v>
      </c>
      <c r="CC117" s="132">
        <v>231.78999999999994</v>
      </c>
      <c r="CD117" s="132">
        <v>159.12</v>
      </c>
      <c r="CE117" s="132">
        <v>286.42999999999995</v>
      </c>
      <c r="CF117" s="132">
        <v>337.61149999999998</v>
      </c>
      <c r="CG117" s="132">
        <v>6030</v>
      </c>
      <c r="CH117" s="132">
        <v>9.2974999999999994</v>
      </c>
      <c r="CI117" s="132">
        <v>59543.31</v>
      </c>
      <c r="CJ117" s="132">
        <v>0.56700156575104743</v>
      </c>
    </row>
    <row r="118" spans="1:88">
      <c r="A118" s="210"/>
      <c r="B118" s="215" t="s">
        <v>137</v>
      </c>
      <c r="C118" s="216">
        <v>22.54334270625834</v>
      </c>
      <c r="D118" s="55">
        <v>23.987914471047223</v>
      </c>
      <c r="E118" s="55">
        <v>22.71355384762418</v>
      </c>
      <c r="F118" s="55">
        <v>43.24531056456717</v>
      </c>
      <c r="G118" s="55">
        <v>119.19429260374288</v>
      </c>
      <c r="H118" s="216">
        <v>9310</v>
      </c>
      <c r="I118" s="216">
        <v>0.51570000000000005</v>
      </c>
      <c r="J118" s="225">
        <v>4861.0200000000004</v>
      </c>
      <c r="K118"/>
      <c r="L118" s="101">
        <f t="shared" si="1"/>
        <v>2.4520428347084127</v>
      </c>
      <c r="N118" s="244"/>
      <c r="O118" s="250" t="s">
        <v>136</v>
      </c>
      <c r="P118" s="251">
        <v>90.755833894282887</v>
      </c>
      <c r="Q118" s="154">
        <v>92.795074597156599</v>
      </c>
      <c r="R118" s="154">
        <v>82.500288251371657</v>
      </c>
      <c r="S118" s="154">
        <v>63.582726851188397</v>
      </c>
      <c r="T118" s="154">
        <v>59.141764133243043</v>
      </c>
      <c r="U118" s="251">
        <v>7890</v>
      </c>
      <c r="V118" s="251">
        <v>18.037649999999999</v>
      </c>
      <c r="W118" s="252">
        <v>141479.94</v>
      </c>
      <c r="X118" s="131"/>
      <c r="Y118" s="151">
        <v>4.1802225907957721E-2</v>
      </c>
      <c r="Z118" s="151"/>
      <c r="AA118" s="152" t="s">
        <v>136</v>
      </c>
      <c r="AB118" s="153">
        <v>131.85671000000002</v>
      </c>
      <c r="AC118" s="154">
        <v>90.755790000000019</v>
      </c>
      <c r="AD118" s="154">
        <v>92.795109999999966</v>
      </c>
      <c r="AE118" s="154">
        <v>82.500290000000007</v>
      </c>
      <c r="AF118" s="154">
        <v>60.9833</v>
      </c>
      <c r="AG118" s="153">
        <v>8710</v>
      </c>
      <c r="AH118" s="153">
        <v>17.797029999999999</v>
      </c>
      <c r="AI118" s="155">
        <v>121179.55</v>
      </c>
      <c r="AJ118" s="131"/>
      <c r="AK118" s="151">
        <v>5.0324745388145117E-2</v>
      </c>
      <c r="AL118" s="204"/>
      <c r="AM118" s="142"/>
      <c r="AN118" s="152" t="s">
        <v>136</v>
      </c>
      <c r="AO118" s="153">
        <v>200.82344999999998</v>
      </c>
      <c r="AP118" s="154">
        <v>131.85670999999999</v>
      </c>
      <c r="AQ118" s="154">
        <v>90.755790000000005</v>
      </c>
      <c r="AR118" s="154">
        <v>92.867830000000026</v>
      </c>
      <c r="AS118" s="154">
        <v>82.637070000000008</v>
      </c>
      <c r="AT118" s="153">
        <v>11580</v>
      </c>
      <c r="AU118" s="153">
        <v>17.544129999999999</v>
      </c>
      <c r="AV118" s="155">
        <v>172845.36</v>
      </c>
      <c r="AW118"/>
      <c r="AX118" s="142"/>
      <c r="AY118" s="152" t="s">
        <v>135</v>
      </c>
      <c r="AZ118" s="153">
        <v>1403.9335200000003</v>
      </c>
      <c r="BA118" s="154">
        <v>1492.1746900000001</v>
      </c>
      <c r="BB118" s="154">
        <v>2148.2649899999997</v>
      </c>
      <c r="BC118" s="154">
        <v>2628.8762500000003</v>
      </c>
      <c r="BD118" s="154">
        <v>2417.9898699999999</v>
      </c>
      <c r="BE118" s="153">
        <v>1080</v>
      </c>
      <c r="BF118" s="153">
        <v>159.07750999999999</v>
      </c>
      <c r="BG118" s="155">
        <v>185401.1</v>
      </c>
      <c r="BH118" s="131"/>
      <c r="BI118" s="151">
        <v>1.3041939179433131</v>
      </c>
      <c r="BK118" s="142"/>
      <c r="BL118" s="152" t="s">
        <v>135</v>
      </c>
      <c r="BM118" s="153">
        <v>1225.8169699999999</v>
      </c>
      <c r="BN118" s="154">
        <v>1414.9511300000001</v>
      </c>
      <c r="BO118" s="154">
        <v>1490.0196100000003</v>
      </c>
      <c r="BP118" s="154">
        <v>2152.094990000001</v>
      </c>
      <c r="BQ118" s="154">
        <v>2669.1115300000001</v>
      </c>
      <c r="BR118" s="153">
        <v>900</v>
      </c>
      <c r="BS118" s="153">
        <v>156.59495999999999</v>
      </c>
      <c r="BT118" s="155">
        <v>142929.03</v>
      </c>
      <c r="BU118" s="131"/>
      <c r="BV118" s="151">
        <v>1.8674383573442008</v>
      </c>
      <c r="BZ118" s="128"/>
      <c r="CA118" s="128" t="s">
        <v>135</v>
      </c>
      <c r="CB118" s="132">
        <v>2070.63</v>
      </c>
      <c r="CC118" s="132">
        <v>1225.82</v>
      </c>
      <c r="CD118" s="132">
        <v>1414.9500000000003</v>
      </c>
      <c r="CE118" s="132">
        <v>1490.02</v>
      </c>
      <c r="CF118" s="132">
        <v>2152.094990000001</v>
      </c>
      <c r="CG118" s="132">
        <v>840</v>
      </c>
      <c r="CH118" s="132">
        <v>154.69535999999999</v>
      </c>
      <c r="CI118" s="132">
        <v>126976.02</v>
      </c>
      <c r="CJ118" s="132">
        <v>1.6948830101935792</v>
      </c>
    </row>
    <row r="119" spans="1:88">
      <c r="A119" s="210"/>
      <c r="B119" s="215" t="s">
        <v>138</v>
      </c>
      <c r="C119" s="216">
        <v>1384.4605897835613</v>
      </c>
      <c r="D119" s="55">
        <v>1168.5017885250591</v>
      </c>
      <c r="E119" s="55">
        <v>1536.6601003315343</v>
      </c>
      <c r="F119" s="55">
        <v>1542.3406202746867</v>
      </c>
      <c r="G119" s="55">
        <v>1690.0113796322305</v>
      </c>
      <c r="H119" s="216">
        <v>1310</v>
      </c>
      <c r="I119" s="216">
        <v>53.708399999999997</v>
      </c>
      <c r="J119" s="225">
        <v>69313.83</v>
      </c>
      <c r="K119"/>
      <c r="L119" s="101">
        <f t="shared" si="1"/>
        <v>2.4382022745420797</v>
      </c>
      <c r="N119" s="244"/>
      <c r="O119" s="250" t="s">
        <v>408</v>
      </c>
      <c r="P119" s="251">
        <v>539.45092867387507</v>
      </c>
      <c r="Q119" s="154">
        <v>626.57249064146424</v>
      </c>
      <c r="R119" s="154">
        <v>769.99444847694042</v>
      </c>
      <c r="S119" s="154">
        <v>515.96118109457439</v>
      </c>
      <c r="T119" s="154">
        <v>460.82090631921216</v>
      </c>
      <c r="U119" s="251">
        <v>1130</v>
      </c>
      <c r="V119" s="251">
        <v>6.2015000000000002</v>
      </c>
      <c r="W119" s="252">
        <v>7341.46</v>
      </c>
      <c r="X119" s="131"/>
      <c r="Y119" s="151">
        <v>6.2769654308436218</v>
      </c>
      <c r="Z119" s="151"/>
      <c r="AA119" s="152" t="s">
        <v>408</v>
      </c>
      <c r="AB119" s="153">
        <v>470.49095</v>
      </c>
      <c r="AC119" s="154">
        <v>539.45092999999997</v>
      </c>
      <c r="AD119" s="154">
        <v>626.57248000000027</v>
      </c>
      <c r="AE119" s="154">
        <v>769.99444000000005</v>
      </c>
      <c r="AF119" s="154">
        <v>515.25102000000015</v>
      </c>
      <c r="AG119" s="153">
        <v>1100</v>
      </c>
      <c r="AH119" s="153">
        <v>6.0827</v>
      </c>
      <c r="AI119" s="155">
        <v>6288.32</v>
      </c>
      <c r="AJ119" s="131"/>
      <c r="AK119" s="151">
        <v>8.1937786244974848</v>
      </c>
      <c r="AL119" s="204"/>
      <c r="AM119" s="142"/>
      <c r="AN119" s="152" t="s">
        <v>408</v>
      </c>
      <c r="AO119" s="153">
        <v>523.33015999999975</v>
      </c>
      <c r="AP119" s="154">
        <v>470.49093999999991</v>
      </c>
      <c r="AQ119" s="154">
        <v>539.45093000000008</v>
      </c>
      <c r="AR119" s="154">
        <v>626.70311000000004</v>
      </c>
      <c r="AS119" s="154">
        <v>768.99800999999991</v>
      </c>
      <c r="AT119" s="153">
        <v>1170</v>
      </c>
      <c r="AU119" s="153">
        <v>5.9569999999999999</v>
      </c>
      <c r="AV119" s="155">
        <v>6329.79</v>
      </c>
      <c r="AW119"/>
      <c r="AX119" s="142"/>
      <c r="AY119" s="152" t="s">
        <v>132</v>
      </c>
      <c r="AZ119" s="153">
        <v>130.48999999999998</v>
      </c>
      <c r="BA119" s="154">
        <v>142.62359000000004</v>
      </c>
      <c r="BB119" s="154">
        <v>161.28387999999998</v>
      </c>
      <c r="BC119" s="154">
        <v>134.34165999999999</v>
      </c>
      <c r="BD119" s="154">
        <v>129.77431999999996</v>
      </c>
      <c r="BE119" s="153">
        <v>2390</v>
      </c>
      <c r="BF119" s="153">
        <v>0.76500999999999997</v>
      </c>
      <c r="BG119" s="155">
        <v>1751.46</v>
      </c>
      <c r="BH119" s="131"/>
      <c r="BI119" s="151">
        <v>7.4094937937492125</v>
      </c>
      <c r="BK119" s="142"/>
      <c r="BL119" s="152" t="s">
        <v>132</v>
      </c>
      <c r="BM119" s="153">
        <v>125.38000000000001</v>
      </c>
      <c r="BN119" s="154">
        <v>131</v>
      </c>
      <c r="BO119" s="154">
        <v>142.44</v>
      </c>
      <c r="BP119" s="154">
        <v>161.28388000000004</v>
      </c>
      <c r="BQ119" s="154">
        <v>134.69146000000001</v>
      </c>
      <c r="BR119" s="153">
        <v>2460</v>
      </c>
      <c r="BS119" s="153">
        <v>0.75395000000000001</v>
      </c>
      <c r="BT119" s="155">
        <v>1770.85</v>
      </c>
      <c r="BU119" s="131"/>
      <c r="BV119" s="151">
        <v>7.6060343902645631</v>
      </c>
      <c r="BZ119" s="128"/>
      <c r="CA119" s="128" t="s">
        <v>132</v>
      </c>
      <c r="CB119" s="132">
        <v>86.530000000000015</v>
      </c>
      <c r="CC119" s="132">
        <v>125.38000000000001</v>
      </c>
      <c r="CD119" s="132">
        <v>130.99999999999997</v>
      </c>
      <c r="CE119" s="132">
        <v>142.44</v>
      </c>
      <c r="CF119" s="132">
        <v>161.28388000000004</v>
      </c>
      <c r="CG119" s="132">
        <v>2420</v>
      </c>
      <c r="CH119" s="132">
        <v>0.74182000000000003</v>
      </c>
      <c r="CI119" s="132">
        <v>1675.2</v>
      </c>
      <c r="CJ119" s="132">
        <v>9.6277387774594096</v>
      </c>
    </row>
    <row r="120" spans="1:88">
      <c r="A120" s="210"/>
      <c r="B120" s="215" t="s">
        <v>139</v>
      </c>
      <c r="C120" s="216">
        <v>883.8155110591581</v>
      </c>
      <c r="D120" s="55">
        <v>1224.4443297592804</v>
      </c>
      <c r="E120" s="55">
        <v>1064.4978378344181</v>
      </c>
      <c r="F120" s="55">
        <v>1269.1837865904151</v>
      </c>
      <c r="G120" s="55">
        <v>1451.6119747843275</v>
      </c>
      <c r="H120" s="216">
        <v>960</v>
      </c>
      <c r="I120" s="216">
        <v>28.087869999999999</v>
      </c>
      <c r="J120" s="225">
        <v>29044.2</v>
      </c>
      <c r="K120"/>
      <c r="L120" s="101">
        <f t="shared" si="1"/>
        <v>4.9979409823108485</v>
      </c>
      <c r="N120" s="244"/>
      <c r="O120" s="250" t="s">
        <v>137</v>
      </c>
      <c r="P120" s="251">
        <v>21.702137836408031</v>
      </c>
      <c r="Q120" s="154">
        <v>22.54334270625834</v>
      </c>
      <c r="R120" s="154">
        <v>26.834684471047222</v>
      </c>
      <c r="S120" s="154">
        <v>27.004793847624185</v>
      </c>
      <c r="T120" s="154">
        <v>41.893767394567156</v>
      </c>
      <c r="U120" s="251">
        <v>9570</v>
      </c>
      <c r="V120" s="251">
        <v>0.43633</v>
      </c>
      <c r="W120" s="252">
        <v>4233.83</v>
      </c>
      <c r="X120" s="131"/>
      <c r="Y120" s="151">
        <v>0.98950046162852923</v>
      </c>
      <c r="Z120" s="151"/>
      <c r="AA120" s="152" t="s">
        <v>137</v>
      </c>
      <c r="AB120" s="153">
        <v>56.732260000000011</v>
      </c>
      <c r="AC120" s="154">
        <v>21.702169999999999</v>
      </c>
      <c r="AD120" s="154">
        <v>22.543340000000008</v>
      </c>
      <c r="AE120" s="154">
        <v>26.834700000000002</v>
      </c>
      <c r="AF120" s="154">
        <v>26.926489999999994</v>
      </c>
      <c r="AG120" s="153">
        <v>7430</v>
      </c>
      <c r="AH120" s="153">
        <v>0.41749000000000003</v>
      </c>
      <c r="AI120" s="155">
        <v>3257.31</v>
      </c>
      <c r="AJ120" s="131"/>
      <c r="AK120" s="151">
        <v>0.82664806235820343</v>
      </c>
      <c r="AL120" s="204"/>
      <c r="AM120" s="142"/>
      <c r="AN120" s="152" t="s">
        <v>137</v>
      </c>
      <c r="AO120" s="153">
        <v>54.290289999999999</v>
      </c>
      <c r="AP120" s="154">
        <v>56.732269999999993</v>
      </c>
      <c r="AQ120" s="154">
        <v>21.702170000000002</v>
      </c>
      <c r="AR120" s="154">
        <v>22.543340000000001</v>
      </c>
      <c r="AS120" s="154">
        <v>26.834700000000002</v>
      </c>
      <c r="AT120" s="153">
        <v>6670</v>
      </c>
      <c r="AU120" s="153">
        <v>0.40916000000000002</v>
      </c>
      <c r="AV120" s="155">
        <v>2813.94</v>
      </c>
      <c r="AW120"/>
      <c r="AX120" s="142"/>
      <c r="AY120" s="152" t="s">
        <v>133</v>
      </c>
      <c r="AZ120" s="153">
        <v>627.76642000000015</v>
      </c>
      <c r="BA120" s="154">
        <v>587.95233000000007</v>
      </c>
      <c r="BB120" s="154">
        <v>660.45010000000013</v>
      </c>
      <c r="BC120" s="154">
        <v>647.27035000000001</v>
      </c>
      <c r="BD120" s="154">
        <v>562.79422</v>
      </c>
      <c r="BE120" s="153">
        <v>3720</v>
      </c>
      <c r="BF120" s="153">
        <v>4.5041000000000002</v>
      </c>
      <c r="BG120" s="155">
        <v>16371.47</v>
      </c>
      <c r="BH120" s="131"/>
      <c r="BI120" s="151">
        <v>3.4376523305482034</v>
      </c>
      <c r="BK120" s="142"/>
      <c r="BL120" s="152" t="s">
        <v>133</v>
      </c>
      <c r="BM120" s="153">
        <v>907.69999999999993</v>
      </c>
      <c r="BN120" s="154">
        <v>625.50331000000006</v>
      </c>
      <c r="BO120" s="154">
        <v>585.99</v>
      </c>
      <c r="BP120" s="154">
        <v>662.21138999999982</v>
      </c>
      <c r="BQ120" s="154">
        <v>652.77611999999999</v>
      </c>
      <c r="BR120" s="153">
        <v>3570</v>
      </c>
      <c r="BS120" s="153">
        <v>4.4768999999999997</v>
      </c>
      <c r="BT120" s="155">
        <v>15840.45</v>
      </c>
      <c r="BU120" s="131"/>
      <c r="BV120" s="151">
        <v>4.1209442913553591</v>
      </c>
      <c r="BZ120" s="128"/>
      <c r="CA120" s="128" t="s">
        <v>133</v>
      </c>
      <c r="CB120" s="132">
        <v>888.39</v>
      </c>
      <c r="CC120" s="132">
        <v>907.69999999999993</v>
      </c>
      <c r="CD120" s="132">
        <v>625.49999999999989</v>
      </c>
      <c r="CE120" s="132">
        <v>585.98999999999978</v>
      </c>
      <c r="CF120" s="132">
        <v>662.21138999999982</v>
      </c>
      <c r="CG120" s="132">
        <v>3280</v>
      </c>
      <c r="CH120" s="132">
        <v>4.5118</v>
      </c>
      <c r="CI120" s="132">
        <v>15723.22</v>
      </c>
      <c r="CJ120" s="132">
        <v>4.2116779514628675</v>
      </c>
    </row>
    <row r="121" spans="1:88">
      <c r="A121" s="210"/>
      <c r="B121" s="215" t="s">
        <v>140</v>
      </c>
      <c r="C121" s="216">
        <v>3615.8221879962689</v>
      </c>
      <c r="D121" s="55">
        <v>3764.0203847653343</v>
      </c>
      <c r="E121" s="55">
        <v>2960.9384758712758</v>
      </c>
      <c r="F121" s="55">
        <v>2364.181239450143</v>
      </c>
      <c r="G121" s="55">
        <v>1366.9491241539658</v>
      </c>
      <c r="H121" s="216">
        <v>1580</v>
      </c>
      <c r="I121" s="216">
        <v>212.21503000000001</v>
      </c>
      <c r="J121" s="225">
        <v>329083.94</v>
      </c>
      <c r="K121"/>
      <c r="L121" s="101">
        <f t="shared" si="1"/>
        <v>0.41538007723924963</v>
      </c>
      <c r="N121" s="244"/>
      <c r="O121" s="250" t="s">
        <v>138</v>
      </c>
      <c r="P121" s="251">
        <v>3936.1188381329334</v>
      </c>
      <c r="Q121" s="154">
        <v>1384.4605897835613</v>
      </c>
      <c r="R121" s="154">
        <v>1168.5017885250593</v>
      </c>
      <c r="S121" s="154">
        <v>1536.8601003315343</v>
      </c>
      <c r="T121" s="154">
        <v>1542.7970812746869</v>
      </c>
      <c r="U121" s="251">
        <v>1190</v>
      </c>
      <c r="V121" s="251">
        <v>53.370609999999999</v>
      </c>
      <c r="W121" s="252">
        <v>65856.02</v>
      </c>
      <c r="X121" s="131"/>
      <c r="Y121" s="151">
        <v>2.3426819313931921</v>
      </c>
      <c r="Z121" s="151"/>
      <c r="AA121" s="152" t="s">
        <v>138</v>
      </c>
      <c r="AB121" s="153">
        <v>504.52554000000009</v>
      </c>
      <c r="AC121" s="154">
        <v>3936.1188499999998</v>
      </c>
      <c r="AD121" s="154">
        <v>1384.4605900000001</v>
      </c>
      <c r="AE121" s="154">
        <v>1168.50179</v>
      </c>
      <c r="AF121" s="154">
        <v>1533.9855200000002</v>
      </c>
      <c r="AG121" s="153"/>
      <c r="AH121" s="153">
        <v>52.885219999999997</v>
      </c>
      <c r="AI121" s="155"/>
      <c r="AJ121" s="131"/>
      <c r="AK121" s="151" t="e">
        <v>#DIV/0!</v>
      </c>
      <c r="AL121" s="204"/>
      <c r="AM121" s="142"/>
      <c r="AN121" s="152" t="s">
        <v>138</v>
      </c>
      <c r="AO121" s="153">
        <v>379.95135999999997</v>
      </c>
      <c r="AP121" s="154">
        <v>504.52554000000003</v>
      </c>
      <c r="AQ121" s="154">
        <v>3936.1188499999994</v>
      </c>
      <c r="AR121" s="154">
        <v>1384.5108399999997</v>
      </c>
      <c r="AS121" s="154">
        <v>1168.5187700000001</v>
      </c>
      <c r="AT121" s="153"/>
      <c r="AU121" s="153">
        <v>53.897150000000003</v>
      </c>
      <c r="AV121" s="155"/>
      <c r="AW121"/>
      <c r="AX121" s="142"/>
      <c r="AY121" s="152" t="s">
        <v>134</v>
      </c>
      <c r="AZ121" s="153">
        <v>2811.7773400000005</v>
      </c>
      <c r="BA121" s="154">
        <v>3245.1908199999998</v>
      </c>
      <c r="BB121" s="154">
        <v>1667.2444799999998</v>
      </c>
      <c r="BC121" s="154">
        <v>2435.2765100000001</v>
      </c>
      <c r="BD121" s="154">
        <v>2983.5594600000004</v>
      </c>
      <c r="BE121" s="153">
        <v>1570</v>
      </c>
      <c r="BF121" s="153">
        <v>1295.2915399999999</v>
      </c>
      <c r="BG121" s="155">
        <v>2041567.91</v>
      </c>
      <c r="BH121" s="131"/>
      <c r="BI121" s="151">
        <v>0.14614059348140912</v>
      </c>
      <c r="BK121" s="142"/>
      <c r="BL121" s="152" t="s">
        <v>134</v>
      </c>
      <c r="BM121" s="153">
        <v>2500.3940000000002</v>
      </c>
      <c r="BN121" s="154">
        <v>2806.3573400000005</v>
      </c>
      <c r="BO121" s="154">
        <v>3228.2508200000002</v>
      </c>
      <c r="BP121" s="154">
        <v>1667.6344799999997</v>
      </c>
      <c r="BQ121" s="154">
        <v>2435.6785800000002</v>
      </c>
      <c r="BR121" s="153">
        <v>1570</v>
      </c>
      <c r="BS121" s="153">
        <v>1252.1396</v>
      </c>
      <c r="BT121" s="155">
        <v>1855591.35</v>
      </c>
      <c r="BU121" s="131"/>
      <c r="BV121" s="151">
        <v>0.13126158299886448</v>
      </c>
      <c r="BZ121" s="128"/>
      <c r="CA121" s="128" t="s">
        <v>134</v>
      </c>
      <c r="CB121" s="132">
        <v>2117.0699999999993</v>
      </c>
      <c r="CC121" s="132">
        <v>2500.3900000000003</v>
      </c>
      <c r="CD121" s="132">
        <v>2806.360000000001</v>
      </c>
      <c r="CE121" s="132">
        <v>3228.2499999999991</v>
      </c>
      <c r="CF121" s="132">
        <v>1667.6344799999997</v>
      </c>
      <c r="CG121" s="132">
        <v>1530</v>
      </c>
      <c r="CH121" s="132">
        <v>1236.6867299999999</v>
      </c>
      <c r="CI121" s="132">
        <v>1824734.51</v>
      </c>
      <c r="CJ121" s="132">
        <v>9.139052672380267E-2</v>
      </c>
    </row>
    <row r="122" spans="1:88">
      <c r="A122" s="210"/>
      <c r="B122" s="215" t="s">
        <v>141</v>
      </c>
      <c r="C122" s="216">
        <v>491.63215717861664</v>
      </c>
      <c r="D122" s="55">
        <v>445.01296435365555</v>
      </c>
      <c r="E122" s="55">
        <v>373.48180085644992</v>
      </c>
      <c r="F122" s="55">
        <v>313.55872324547568</v>
      </c>
      <c r="G122" s="55">
        <v>-255.85197043613323</v>
      </c>
      <c r="H122" s="216">
        <v>4060</v>
      </c>
      <c r="I122" s="216">
        <v>21.67</v>
      </c>
      <c r="J122" s="225">
        <v>86489.46</v>
      </c>
      <c r="K122"/>
      <c r="L122" s="101">
        <f t="shared" si="1"/>
        <v>-0.29581867020112418</v>
      </c>
      <c r="N122" s="244"/>
      <c r="O122" s="250" t="s">
        <v>139</v>
      </c>
      <c r="P122" s="251">
        <v>873.33136510835857</v>
      </c>
      <c r="Q122" s="154">
        <v>883.81551105915776</v>
      </c>
      <c r="R122" s="154">
        <v>1224.7796697592798</v>
      </c>
      <c r="S122" s="154">
        <v>1063.3549878344181</v>
      </c>
      <c r="T122" s="154">
        <v>1258.4016882104154</v>
      </c>
      <c r="U122" s="251">
        <v>790</v>
      </c>
      <c r="V122" s="251">
        <v>29.305</v>
      </c>
      <c r="W122" s="252">
        <v>24733.61</v>
      </c>
      <c r="X122" s="131"/>
      <c r="Y122" s="151">
        <v>5.087820533316469</v>
      </c>
      <c r="Z122" s="151"/>
      <c r="AA122" s="152" t="s">
        <v>139</v>
      </c>
      <c r="AB122" s="153">
        <v>769.68310000000019</v>
      </c>
      <c r="AC122" s="154">
        <v>873.33136999999999</v>
      </c>
      <c r="AD122" s="154">
        <v>883.81551999999988</v>
      </c>
      <c r="AE122" s="154">
        <v>1224.7797099999998</v>
      </c>
      <c r="AF122" s="154">
        <v>1065.9159399999999</v>
      </c>
      <c r="AG122" s="153">
        <v>730</v>
      </c>
      <c r="AH122" s="153">
        <v>28.982769999999999</v>
      </c>
      <c r="AI122" s="155">
        <v>21557.24</v>
      </c>
      <c r="AJ122" s="131"/>
      <c r="AK122" s="151">
        <v>4.9445844644305108</v>
      </c>
      <c r="AL122" s="204"/>
      <c r="AM122" s="142"/>
      <c r="AN122" s="152" t="s">
        <v>139</v>
      </c>
      <c r="AO122" s="153">
        <v>886.63299999999981</v>
      </c>
      <c r="AP122" s="154">
        <v>769.68307000000016</v>
      </c>
      <c r="AQ122" s="154">
        <v>873.33136999999999</v>
      </c>
      <c r="AR122" s="154">
        <v>883.81552000000011</v>
      </c>
      <c r="AS122" s="154">
        <v>1215.7607199999998</v>
      </c>
      <c r="AT122" s="153">
        <v>730</v>
      </c>
      <c r="AU122" s="153">
        <v>28.5137</v>
      </c>
      <c r="AV122" s="155">
        <v>21217.07</v>
      </c>
      <c r="AW122"/>
      <c r="AX122" s="142"/>
      <c r="AY122" s="152" t="s">
        <v>136</v>
      </c>
      <c r="AZ122" s="153">
        <v>226.37563</v>
      </c>
      <c r="BA122" s="154">
        <v>201.42758000000001</v>
      </c>
      <c r="BB122" s="154">
        <v>128.66211000000004</v>
      </c>
      <c r="BC122" s="154">
        <v>88.212249999999983</v>
      </c>
      <c r="BD122" s="154">
        <v>88.431770000000029</v>
      </c>
      <c r="BE122" s="153">
        <v>11670</v>
      </c>
      <c r="BF122" s="153">
        <v>17.289110000000001</v>
      </c>
      <c r="BG122" s="155">
        <v>189248.15</v>
      </c>
      <c r="BH122" s="131"/>
      <c r="BI122" s="151">
        <v>4.6727944236178813E-2</v>
      </c>
      <c r="BK122" s="142"/>
      <c r="BL122" s="152" t="s">
        <v>136</v>
      </c>
      <c r="BM122" s="153">
        <v>297.51856999999995</v>
      </c>
      <c r="BN122" s="154">
        <v>223.92753000000005</v>
      </c>
      <c r="BO122" s="154">
        <v>215.50961000000001</v>
      </c>
      <c r="BP122" s="154">
        <v>129.64211</v>
      </c>
      <c r="BQ122" s="154">
        <v>91.316429999999997</v>
      </c>
      <c r="BR122" s="153">
        <v>11380</v>
      </c>
      <c r="BS122" s="153">
        <v>17.037510000000001</v>
      </c>
      <c r="BT122" s="155">
        <v>198929.62</v>
      </c>
      <c r="BU122" s="131"/>
      <c r="BV122" s="151">
        <v>4.5903888018285058E-2</v>
      </c>
      <c r="BZ122" s="128"/>
      <c r="CA122" s="128" t="s">
        <v>136</v>
      </c>
      <c r="CB122" s="132">
        <v>335.40999999999997</v>
      </c>
      <c r="CC122" s="132">
        <v>297.52</v>
      </c>
      <c r="CD122" s="132">
        <v>223.93000000000004</v>
      </c>
      <c r="CE122" s="132">
        <v>215.51</v>
      </c>
      <c r="CF122" s="132">
        <v>129.64211</v>
      </c>
      <c r="CG122" s="132">
        <v>9750</v>
      </c>
      <c r="CH122" s="132">
        <v>16.797450000000001</v>
      </c>
      <c r="CI122" s="132">
        <v>173489.27</v>
      </c>
      <c r="CJ122" s="132">
        <v>7.4726298635068328E-2</v>
      </c>
    </row>
    <row r="123" spans="1:88">
      <c r="A123" s="210"/>
      <c r="B123" s="215" t="s">
        <v>142</v>
      </c>
      <c r="C123" s="216">
        <v>356.46481385091158</v>
      </c>
      <c r="D123" s="55">
        <v>432.2524945587902</v>
      </c>
      <c r="E123" s="55">
        <v>359.73469007389423</v>
      </c>
      <c r="F123" s="55">
        <v>328.19177993229118</v>
      </c>
      <c r="G123" s="55">
        <v>398.78979908317973</v>
      </c>
      <c r="H123" s="216">
        <v>1010</v>
      </c>
      <c r="I123" s="216">
        <v>9.1008399999999998</v>
      </c>
      <c r="J123" s="225">
        <v>8834.34</v>
      </c>
      <c r="K123"/>
      <c r="L123" s="101">
        <f t="shared" si="1"/>
        <v>4.5140870634725365</v>
      </c>
      <c r="N123" s="244"/>
      <c r="O123" s="250" t="s">
        <v>140</v>
      </c>
      <c r="P123" s="251">
        <v>2194.4717063965463</v>
      </c>
      <c r="Q123" s="154">
        <v>3615.8221879962689</v>
      </c>
      <c r="R123" s="154">
        <v>3753.9976747653332</v>
      </c>
      <c r="S123" s="154">
        <v>2949.8643758712747</v>
      </c>
      <c r="T123" s="154">
        <v>2283.2728494501443</v>
      </c>
      <c r="U123" s="251">
        <v>1580</v>
      </c>
      <c r="V123" s="251">
        <v>197.01596000000001</v>
      </c>
      <c r="W123" s="252">
        <v>321596.71999999997</v>
      </c>
      <c r="X123" s="131"/>
      <c r="Y123" s="151">
        <v>0.70998014203942894</v>
      </c>
      <c r="Z123" s="151"/>
      <c r="AA123" s="152" t="s">
        <v>140</v>
      </c>
      <c r="AB123" s="153">
        <v>2017.41175</v>
      </c>
      <c r="AC123" s="154">
        <v>2194.4717100000003</v>
      </c>
      <c r="AD123" s="154">
        <v>3615.82215</v>
      </c>
      <c r="AE123" s="154">
        <v>3747.5259700000001</v>
      </c>
      <c r="AF123" s="154">
        <v>2952.8646799999997</v>
      </c>
      <c r="AG123" s="153">
        <v>1510</v>
      </c>
      <c r="AH123" s="153">
        <v>193.20348000000001</v>
      </c>
      <c r="AI123" s="155">
        <v>301569</v>
      </c>
      <c r="AJ123" s="131"/>
      <c r="AK123" s="151">
        <v>0.97916718230322064</v>
      </c>
      <c r="AL123" s="204"/>
      <c r="AM123" s="142"/>
      <c r="AN123" s="152" t="s">
        <v>140</v>
      </c>
      <c r="AO123" s="153">
        <v>3498.0413800000001</v>
      </c>
      <c r="AP123" s="154">
        <v>2017.41175</v>
      </c>
      <c r="AQ123" s="154">
        <v>2194.4717099999998</v>
      </c>
      <c r="AR123" s="154">
        <v>3614.76998</v>
      </c>
      <c r="AS123" s="154">
        <v>3790.4415000000004</v>
      </c>
      <c r="AT123" s="153">
        <v>1440</v>
      </c>
      <c r="AU123" s="153">
        <v>188.92487</v>
      </c>
      <c r="AV123" s="155">
        <v>286511.52</v>
      </c>
      <c r="AW123"/>
      <c r="AX123" s="142"/>
      <c r="AY123" s="152" t="s">
        <v>408</v>
      </c>
      <c r="AZ123" s="153">
        <v>381.70727999999997</v>
      </c>
      <c r="BA123" s="154">
        <v>524.74183000000005</v>
      </c>
      <c r="BB123" s="154">
        <v>471.63597999999996</v>
      </c>
      <c r="BC123" s="154">
        <v>536.39831000000004</v>
      </c>
      <c r="BD123" s="154">
        <v>624.08737000000008</v>
      </c>
      <c r="BE123" s="153">
        <v>1250</v>
      </c>
      <c r="BF123" s="153">
        <v>5.8342000000000001</v>
      </c>
      <c r="BG123" s="155">
        <v>7176.79</v>
      </c>
      <c r="BH123" s="131"/>
      <c r="BI123" s="151">
        <v>8.6959123786539685</v>
      </c>
      <c r="BK123" s="142"/>
      <c r="BL123" s="152" t="s">
        <v>408</v>
      </c>
      <c r="BM123" s="153">
        <v>313.38</v>
      </c>
      <c r="BN123" s="154">
        <v>380.38</v>
      </c>
      <c r="BO123" s="154">
        <v>525.03329999999994</v>
      </c>
      <c r="BP123" s="154">
        <v>472.90597999999994</v>
      </c>
      <c r="BQ123" s="154">
        <v>536.60665000000006</v>
      </c>
      <c r="BR123" s="153">
        <v>1200</v>
      </c>
      <c r="BS123" s="153">
        <v>5.7195</v>
      </c>
      <c r="BT123" s="155">
        <v>6911.19</v>
      </c>
      <c r="BU123" s="131"/>
      <c r="BV123" s="151">
        <v>7.7643162754894606</v>
      </c>
      <c r="BZ123" s="128"/>
      <c r="CA123" s="128" t="s">
        <v>365</v>
      </c>
      <c r="CB123" s="132">
        <v>359.94</v>
      </c>
      <c r="CC123" s="132">
        <v>313.38</v>
      </c>
      <c r="CD123" s="132">
        <v>380.38000000000011</v>
      </c>
      <c r="CE123" s="132">
        <v>525.02999999999963</v>
      </c>
      <c r="CF123" s="132">
        <v>472.90597999999994</v>
      </c>
      <c r="CG123" s="132">
        <v>990</v>
      </c>
      <c r="CH123" s="132">
        <v>5.5820999999999996</v>
      </c>
      <c r="CI123" s="132">
        <v>6083.47</v>
      </c>
      <c r="CJ123" s="132">
        <v>7.7736222912252364</v>
      </c>
    </row>
    <row r="124" spans="1:88">
      <c r="A124" s="210"/>
      <c r="B124" s="215" t="s">
        <v>143</v>
      </c>
      <c r="C124" s="216">
        <v>34.475267983576117</v>
      </c>
      <c r="D124" s="55">
        <v>22.954702068418257</v>
      </c>
      <c r="E124" s="55">
        <v>32.228854045844592</v>
      </c>
      <c r="F124" s="55">
        <v>28.143170036589215</v>
      </c>
      <c r="G124" s="55">
        <v>20.457348891685069</v>
      </c>
      <c r="H124" s="216">
        <v>6740</v>
      </c>
      <c r="I124" s="216">
        <v>5.8509099999999998</v>
      </c>
      <c r="J124" s="225">
        <v>39044.18</v>
      </c>
      <c r="K124"/>
      <c r="L124" s="101">
        <f t="shared" si="1"/>
        <v>5.2395386179668955E-2</v>
      </c>
      <c r="N124" s="244"/>
      <c r="O124" s="250" t="s">
        <v>141</v>
      </c>
      <c r="P124" s="251">
        <v>403.17322775700507</v>
      </c>
      <c r="Q124" s="154">
        <v>491.63215717861652</v>
      </c>
      <c r="R124" s="154">
        <v>427.22989435365571</v>
      </c>
      <c r="S124" s="154">
        <v>357.13700085645002</v>
      </c>
      <c r="T124" s="154">
        <v>297.01242424547564</v>
      </c>
      <c r="U124" s="251">
        <v>3840</v>
      </c>
      <c r="V124" s="251">
        <v>21.443999999999999</v>
      </c>
      <c r="W124" s="252">
        <v>84837.59</v>
      </c>
      <c r="X124" s="131"/>
      <c r="Y124" s="151">
        <v>0.35009531063467936</v>
      </c>
      <c r="Z124" s="151"/>
      <c r="AA124" s="152" t="s">
        <v>141</v>
      </c>
      <c r="AB124" s="153">
        <v>490.89140999999995</v>
      </c>
      <c r="AC124" s="154">
        <v>403.17323999999985</v>
      </c>
      <c r="AD124" s="154">
        <v>491.63213000000007</v>
      </c>
      <c r="AE124" s="154">
        <v>427.22989999999987</v>
      </c>
      <c r="AF124" s="154">
        <v>365.12135999999992</v>
      </c>
      <c r="AG124" s="153">
        <v>3780</v>
      </c>
      <c r="AH124" s="153">
        <v>21.202999999999999</v>
      </c>
      <c r="AI124" s="155">
        <v>79036.149999999994</v>
      </c>
      <c r="AJ124" s="131"/>
      <c r="AK124" s="151">
        <v>0.46196754270039714</v>
      </c>
      <c r="AL124" s="204"/>
      <c r="AM124" s="142"/>
      <c r="AN124" s="152" t="s">
        <v>141</v>
      </c>
      <c r="AO124" s="153">
        <v>613.46475999999961</v>
      </c>
      <c r="AP124" s="154">
        <v>490.89140000000003</v>
      </c>
      <c r="AQ124" s="154">
        <v>403.17324000000013</v>
      </c>
      <c r="AR124" s="154">
        <v>491.65537000000006</v>
      </c>
      <c r="AS124" s="154">
        <v>427.36344999999983</v>
      </c>
      <c r="AT124" s="153">
        <v>3800</v>
      </c>
      <c r="AU124" s="153">
        <v>20.966000000000001</v>
      </c>
      <c r="AV124" s="155">
        <v>80466.52</v>
      </c>
      <c r="AW124"/>
      <c r="AX124" s="142"/>
      <c r="AY124" s="152" t="s">
        <v>137</v>
      </c>
      <c r="AZ124" s="153">
        <v>110.75458</v>
      </c>
      <c r="BA124" s="154">
        <v>53.320139999999988</v>
      </c>
      <c r="BB124" s="154">
        <v>56.534640000000003</v>
      </c>
      <c r="BC124" s="154">
        <v>21.190130000000003</v>
      </c>
      <c r="BD124" s="154">
        <v>24.783160000000002</v>
      </c>
      <c r="BE124" s="153">
        <v>7170</v>
      </c>
      <c r="BF124" s="153">
        <v>0.35742000000000002</v>
      </c>
      <c r="BG124" s="155">
        <v>2619.9499999999998</v>
      </c>
      <c r="BH124" s="131"/>
      <c r="BI124" s="151">
        <v>0.94594018969827687</v>
      </c>
      <c r="BK124" s="142"/>
      <c r="BL124" s="152" t="s">
        <v>137</v>
      </c>
      <c r="BM124" s="153">
        <v>33.199999999999996</v>
      </c>
      <c r="BN124" s="154">
        <v>110.75212999999999</v>
      </c>
      <c r="BO124" s="154">
        <v>44.788519999999998</v>
      </c>
      <c r="BP124" s="154">
        <v>58.014639999999993</v>
      </c>
      <c r="BQ124" s="154">
        <v>22.905459999999998</v>
      </c>
      <c r="BR124" s="153">
        <v>5600</v>
      </c>
      <c r="BS124" s="153">
        <v>0.34501999999999999</v>
      </c>
      <c r="BT124" s="155">
        <v>1952.47</v>
      </c>
      <c r="BU124" s="131"/>
      <c r="BV124" s="151">
        <v>1.1731529805835683</v>
      </c>
      <c r="BZ124" s="128"/>
      <c r="CA124" s="128" t="s">
        <v>137</v>
      </c>
      <c r="CB124" s="132">
        <v>54.390000000000008</v>
      </c>
      <c r="CC124" s="132">
        <v>33.199999999999996</v>
      </c>
      <c r="CD124" s="132">
        <v>110.75</v>
      </c>
      <c r="CE124" s="132">
        <v>44.790000000000006</v>
      </c>
      <c r="CF124" s="132">
        <v>58.014639999999993</v>
      </c>
      <c r="CG124" s="132">
        <v>5750</v>
      </c>
      <c r="CH124" s="132">
        <v>0.33844000000000002</v>
      </c>
      <c r="CI124" s="132">
        <v>1883.33</v>
      </c>
      <c r="CJ124" s="132">
        <v>3.0804288149182559</v>
      </c>
    </row>
    <row r="125" spans="1:88">
      <c r="A125" s="210"/>
      <c r="B125" s="215" t="s">
        <v>144</v>
      </c>
      <c r="C125" s="216">
        <v>324.66524481032343</v>
      </c>
      <c r="D125" s="55">
        <v>450.99588616493958</v>
      </c>
      <c r="E125" s="55">
        <v>511.04929247384712</v>
      </c>
      <c r="F125" s="55">
        <v>639.13654627856181</v>
      </c>
      <c r="G125" s="55">
        <v>557.93321836362395</v>
      </c>
      <c r="H125" s="216">
        <v>2020</v>
      </c>
      <c r="I125" s="216">
        <v>32.955399999999997</v>
      </c>
      <c r="J125" s="225">
        <v>52023.02</v>
      </c>
      <c r="K125"/>
      <c r="L125" s="101">
        <f t="shared" si="1"/>
        <v>1.0724737209866402</v>
      </c>
      <c r="N125" s="244"/>
      <c r="O125" s="250" t="s">
        <v>142</v>
      </c>
      <c r="P125" s="251">
        <v>390.5545870216672</v>
      </c>
      <c r="Q125" s="154">
        <v>356.46481385091158</v>
      </c>
      <c r="R125" s="154">
        <v>427.05429455879016</v>
      </c>
      <c r="S125" s="154">
        <v>342.55690007389421</v>
      </c>
      <c r="T125" s="154">
        <v>303.91176921229135</v>
      </c>
      <c r="U125" s="251">
        <v>990</v>
      </c>
      <c r="V125" s="251">
        <v>8.9213400000000007</v>
      </c>
      <c r="W125" s="252">
        <v>8244.06</v>
      </c>
      <c r="X125" s="131"/>
      <c r="Y125" s="151">
        <v>3.6864332526969883</v>
      </c>
      <c r="Z125" s="151"/>
      <c r="AA125" s="152" t="s">
        <v>142</v>
      </c>
      <c r="AB125" s="153">
        <v>394.22991000000007</v>
      </c>
      <c r="AC125" s="154">
        <v>390.55459000000008</v>
      </c>
      <c r="AD125" s="154">
        <v>356.46483000000001</v>
      </c>
      <c r="AE125" s="154">
        <v>426.35429999999991</v>
      </c>
      <c r="AF125" s="154">
        <v>333.7000799999999</v>
      </c>
      <c r="AG125" s="153">
        <v>1110</v>
      </c>
      <c r="AH125" s="153">
        <v>8.7349499999999995</v>
      </c>
      <c r="AI125" s="155">
        <v>8165.21</v>
      </c>
      <c r="AJ125" s="131"/>
      <c r="AK125" s="151">
        <v>4.086852389589489</v>
      </c>
      <c r="AL125" s="204"/>
      <c r="AM125" s="142"/>
      <c r="AN125" s="152" t="s">
        <v>142</v>
      </c>
      <c r="AO125" s="153">
        <v>349.11471</v>
      </c>
      <c r="AP125" s="154">
        <v>394.02294000000001</v>
      </c>
      <c r="AQ125" s="154">
        <v>390.55458999999991</v>
      </c>
      <c r="AR125" s="154">
        <v>356.46482999999995</v>
      </c>
      <c r="AS125" s="154">
        <v>425.85514999999992</v>
      </c>
      <c r="AT125" s="153">
        <v>1240</v>
      </c>
      <c r="AU125" s="153">
        <v>8.4818599999999993</v>
      </c>
      <c r="AV125" s="155">
        <v>9379.67</v>
      </c>
      <c r="AW125"/>
      <c r="AX125" s="142"/>
      <c r="AY125" s="152" t="s">
        <v>138</v>
      </c>
      <c r="AZ125" s="153">
        <v>354.78726</v>
      </c>
      <c r="BA125" s="154">
        <v>380.05136000000005</v>
      </c>
      <c r="BB125" s="154">
        <v>504.21945000000005</v>
      </c>
      <c r="BC125" s="154">
        <v>3934.8394099999991</v>
      </c>
      <c r="BD125" s="154">
        <v>1380.0761699999996</v>
      </c>
      <c r="BE125" s="153">
        <v>1270</v>
      </c>
      <c r="BF125" s="153">
        <v>53.437159999999999</v>
      </c>
      <c r="BG125" s="155">
        <v>62194.35</v>
      </c>
      <c r="BH125" s="131"/>
      <c r="BI125" s="151">
        <v>2.2189735402009982</v>
      </c>
      <c r="BK125" s="142"/>
      <c r="BL125" s="152" t="s">
        <v>138</v>
      </c>
      <c r="BM125" s="153">
        <v>355.83000000000004</v>
      </c>
      <c r="BN125" s="154">
        <v>355.08</v>
      </c>
      <c r="BO125" s="154">
        <v>374.28904000000006</v>
      </c>
      <c r="BP125" s="154">
        <v>504.04945000000004</v>
      </c>
      <c r="BQ125" s="154">
        <v>3934.8148499999993</v>
      </c>
      <c r="BR125" s="153"/>
      <c r="BS125" s="153">
        <v>53.25902</v>
      </c>
      <c r="BT125" s="155"/>
      <c r="BU125" s="131"/>
      <c r="BV125" s="151" t="e">
        <v>#DIV/0!</v>
      </c>
      <c r="BZ125" s="128"/>
      <c r="CA125" s="128" t="s">
        <v>138</v>
      </c>
      <c r="CB125" s="132">
        <v>534.45999999999992</v>
      </c>
      <c r="CC125" s="132">
        <v>355.83000000000004</v>
      </c>
      <c r="CD125" s="132">
        <v>355.08000000000004</v>
      </c>
      <c r="CE125" s="132">
        <v>374.28999999999996</v>
      </c>
      <c r="CF125" s="132">
        <v>504.04945000000004</v>
      </c>
      <c r="CG125" s="132"/>
      <c r="CH125" s="132">
        <v>52.797310000000003</v>
      </c>
      <c r="CI125" s="132"/>
      <c r="CJ125" s="132" t="e">
        <v>#DIV/0!</v>
      </c>
    </row>
    <row r="126" spans="1:88">
      <c r="A126" s="210"/>
      <c r="B126" s="215" t="s">
        <v>355</v>
      </c>
      <c r="C126" s="216">
        <v>228.67381911083459</v>
      </c>
      <c r="D126" s="55">
        <v>149.94159980511776</v>
      </c>
      <c r="E126" s="55">
        <v>125.57049289891565</v>
      </c>
      <c r="F126" s="55">
        <v>143.79954444074261</v>
      </c>
      <c r="G126" s="55">
        <v>159.69214075781284</v>
      </c>
      <c r="H126" s="216"/>
      <c r="I126" s="216"/>
      <c r="J126" s="225"/>
      <c r="K126"/>
      <c r="L126" s="101" t="e">
        <f t="shared" si="1"/>
        <v>#DIV/0!</v>
      </c>
      <c r="N126" s="244"/>
      <c r="O126" s="250" t="s">
        <v>143</v>
      </c>
      <c r="P126" s="251">
        <v>35.913994595397341</v>
      </c>
      <c r="Q126" s="154">
        <v>34.475267983576117</v>
      </c>
      <c r="R126" s="154">
        <v>23.62137206841825</v>
      </c>
      <c r="S126" s="154">
        <v>32.895524045844589</v>
      </c>
      <c r="T126" s="154">
        <v>28.784551036589217</v>
      </c>
      <c r="U126" s="251">
        <v>6650</v>
      </c>
      <c r="V126" s="251">
        <v>5.7580799999999996</v>
      </c>
      <c r="W126" s="252">
        <v>40781.43</v>
      </c>
      <c r="X126" s="131"/>
      <c r="Y126" s="151">
        <v>7.05824956029968E-2</v>
      </c>
      <c r="Z126" s="151"/>
      <c r="AA126" s="152" t="s">
        <v>143</v>
      </c>
      <c r="AB126" s="153">
        <v>37.658600000000007</v>
      </c>
      <c r="AC126" s="154">
        <v>35.914010000000005</v>
      </c>
      <c r="AD126" s="154">
        <v>34.475270000000002</v>
      </c>
      <c r="AE126" s="154">
        <v>23.621379999999991</v>
      </c>
      <c r="AF126" s="154">
        <v>32.98912</v>
      </c>
      <c r="AG126" s="153">
        <v>6670</v>
      </c>
      <c r="AH126" s="153">
        <v>5.6625399999999999</v>
      </c>
      <c r="AI126" s="155">
        <v>34425.86</v>
      </c>
      <c r="AJ126" s="131"/>
      <c r="AK126" s="151">
        <v>9.5826567586111133E-2</v>
      </c>
      <c r="AL126" s="204"/>
      <c r="AM126" s="142"/>
      <c r="AN126" s="152" t="s">
        <v>143</v>
      </c>
      <c r="AO126" s="153">
        <v>40.82123</v>
      </c>
      <c r="AP126" s="154">
        <v>37.6586</v>
      </c>
      <c r="AQ126" s="154">
        <v>35.914009999999998</v>
      </c>
      <c r="AR126" s="154">
        <v>34.475270000000002</v>
      </c>
      <c r="AS126" s="154">
        <v>23.621389999999987</v>
      </c>
      <c r="AT126" s="153">
        <v>7510</v>
      </c>
      <c r="AU126" s="153">
        <v>5.3734999999999999</v>
      </c>
      <c r="AV126" s="155">
        <v>35663.730000000003</v>
      </c>
      <c r="AW126"/>
      <c r="AX126" s="142"/>
      <c r="AY126" s="152" t="s">
        <v>139</v>
      </c>
      <c r="AZ126" s="153">
        <v>817.74273999999991</v>
      </c>
      <c r="BA126" s="154">
        <v>886.95602999999994</v>
      </c>
      <c r="BB126" s="154">
        <v>767.20628999999997</v>
      </c>
      <c r="BC126" s="154">
        <v>870.49713999999994</v>
      </c>
      <c r="BD126" s="154">
        <v>880.06758000000013</v>
      </c>
      <c r="BE126" s="153">
        <v>730</v>
      </c>
      <c r="BF126" s="153">
        <v>28.174720000000001</v>
      </c>
      <c r="BG126" s="155">
        <v>20025.38</v>
      </c>
      <c r="BH126" s="131"/>
      <c r="BI126" s="151">
        <v>4.3947609483565362</v>
      </c>
      <c r="BK126" s="142"/>
      <c r="BL126" s="152" t="s">
        <v>139</v>
      </c>
      <c r="BM126" s="153">
        <v>854.30999999999983</v>
      </c>
      <c r="BN126" s="154">
        <v>818.36187999999993</v>
      </c>
      <c r="BO126" s="154">
        <v>884.74414999999999</v>
      </c>
      <c r="BP126" s="154">
        <v>769.71629000000007</v>
      </c>
      <c r="BQ126" s="154">
        <v>870.59326999999996</v>
      </c>
      <c r="BR126" s="153">
        <v>730</v>
      </c>
      <c r="BS126" s="153">
        <v>27.797460000000001</v>
      </c>
      <c r="BT126" s="155">
        <v>19443.419999999998</v>
      </c>
      <c r="BU126" s="131"/>
      <c r="BV126" s="151">
        <v>4.4775727212599437</v>
      </c>
      <c r="BZ126" s="128"/>
      <c r="CA126" s="128" t="s">
        <v>139</v>
      </c>
      <c r="CB126" s="132">
        <v>696.56</v>
      </c>
      <c r="CC126" s="132">
        <v>854.30999999999983</v>
      </c>
      <c r="CD126" s="132">
        <v>818.35999999999979</v>
      </c>
      <c r="CE126" s="132">
        <v>884.74</v>
      </c>
      <c r="CF126" s="132">
        <v>769.71629000000007</v>
      </c>
      <c r="CG126" s="132">
        <v>700</v>
      </c>
      <c r="CH126" s="132">
        <v>27.47437</v>
      </c>
      <c r="CI126" s="132">
        <v>19561.22</v>
      </c>
      <c r="CJ126" s="132">
        <v>3.9349094279395662</v>
      </c>
    </row>
    <row r="127" spans="1:88">
      <c r="A127" s="210"/>
      <c r="B127" s="215" t="s">
        <v>340</v>
      </c>
      <c r="C127" s="216">
        <v>82.976048610207286</v>
      </c>
      <c r="D127" s="55">
        <v>104.32691239979818</v>
      </c>
      <c r="E127" s="55">
        <v>242.10801492125231</v>
      </c>
      <c r="F127" s="55">
        <v>78.397670813126538</v>
      </c>
      <c r="G127" s="55">
        <v>89.167815671897287</v>
      </c>
      <c r="H127" s="216"/>
      <c r="I127" s="216"/>
      <c r="J127" s="225"/>
      <c r="K127"/>
      <c r="L127" s="101" t="e">
        <f t="shared" si="1"/>
        <v>#DIV/0!</v>
      </c>
      <c r="N127" s="244"/>
      <c r="O127" s="250" t="s">
        <v>144</v>
      </c>
      <c r="P127" s="251">
        <v>295.16182674731101</v>
      </c>
      <c r="Q127" s="154">
        <v>324.66524481032343</v>
      </c>
      <c r="R127" s="154">
        <v>447.80693616493966</v>
      </c>
      <c r="S127" s="154">
        <v>457.25220247384721</v>
      </c>
      <c r="T127" s="154">
        <v>638.26390427856177</v>
      </c>
      <c r="U127" s="251">
        <v>1980</v>
      </c>
      <c r="V127" s="251">
        <v>32.3872</v>
      </c>
      <c r="W127" s="252">
        <v>50604.69</v>
      </c>
      <c r="X127" s="131"/>
      <c r="Y127" s="151">
        <v>1.2612742105100569</v>
      </c>
      <c r="Z127" s="151"/>
      <c r="AA127" s="152" t="s">
        <v>144</v>
      </c>
      <c r="AB127" s="153">
        <v>255.90970999999996</v>
      </c>
      <c r="AC127" s="154">
        <v>295.16180000000003</v>
      </c>
      <c r="AD127" s="154">
        <v>324.66521000000006</v>
      </c>
      <c r="AE127" s="154">
        <v>447.80691999999976</v>
      </c>
      <c r="AF127" s="154">
        <v>457.35980999999998</v>
      </c>
      <c r="AG127" s="153">
        <v>2220</v>
      </c>
      <c r="AH127" s="153">
        <v>31.848199999999999</v>
      </c>
      <c r="AI127" s="155">
        <v>68546.740000000005</v>
      </c>
      <c r="AJ127" s="131"/>
      <c r="AK127" s="151">
        <v>0.66722328443336609</v>
      </c>
      <c r="AL127" s="204"/>
      <c r="AM127" s="142"/>
      <c r="AN127" s="152" t="s">
        <v>144</v>
      </c>
      <c r="AO127" s="153">
        <v>204.10483000000011</v>
      </c>
      <c r="AP127" s="154">
        <v>255.90973</v>
      </c>
      <c r="AQ127" s="154">
        <v>295.16179999999997</v>
      </c>
      <c r="AR127" s="154">
        <v>324.72550000000001</v>
      </c>
      <c r="AS127" s="154">
        <v>447.82683999999972</v>
      </c>
      <c r="AT127" s="153">
        <v>2150</v>
      </c>
      <c r="AU127" s="153">
        <v>31.299499999999998</v>
      </c>
      <c r="AV127" s="155">
        <v>67958.8</v>
      </c>
      <c r="AW127"/>
      <c r="AX127" s="142"/>
      <c r="AY127" s="152" t="s">
        <v>140</v>
      </c>
      <c r="AZ127" s="153">
        <v>3020.30276</v>
      </c>
      <c r="BA127" s="154">
        <v>3497.5120799999991</v>
      </c>
      <c r="BB127" s="154">
        <v>2015.6496899999997</v>
      </c>
      <c r="BC127" s="154">
        <v>2191.0089800000001</v>
      </c>
      <c r="BD127" s="154">
        <v>3611.9021699999994</v>
      </c>
      <c r="BE127" s="153">
        <v>1410</v>
      </c>
      <c r="BF127" s="153">
        <v>185.04428999999999</v>
      </c>
      <c r="BG127" s="155">
        <v>260227.7</v>
      </c>
      <c r="BH127" s="131"/>
      <c r="BI127" s="151">
        <v>1.3879775942376615</v>
      </c>
      <c r="BK127" s="142"/>
      <c r="BL127" s="152" t="s">
        <v>140</v>
      </c>
      <c r="BM127" s="153">
        <v>2769.0570000000002</v>
      </c>
      <c r="BN127" s="154">
        <v>3013.0257699999993</v>
      </c>
      <c r="BO127" s="154">
        <v>3507.5397999999991</v>
      </c>
      <c r="BP127" s="154">
        <v>2019.0596900000003</v>
      </c>
      <c r="BQ127" s="154">
        <v>2174.1061800000002</v>
      </c>
      <c r="BR127" s="153">
        <v>1380</v>
      </c>
      <c r="BS127" s="153">
        <v>182.14259000000001</v>
      </c>
      <c r="BT127" s="155">
        <v>248002.03</v>
      </c>
      <c r="BU127" s="131"/>
      <c r="BV127" s="151">
        <v>0.87664854194943498</v>
      </c>
      <c r="BZ127" s="128"/>
      <c r="CA127" s="128" t="s">
        <v>140</v>
      </c>
      <c r="CB127" s="132">
        <v>1549.7099999999998</v>
      </c>
      <c r="CC127" s="132">
        <v>2769.06</v>
      </c>
      <c r="CD127" s="132">
        <v>3013.0299999999988</v>
      </c>
      <c r="CE127" s="132">
        <v>3507.54</v>
      </c>
      <c r="CF127" s="132">
        <v>2019.0596900000003</v>
      </c>
      <c r="CG127" s="132">
        <v>1260</v>
      </c>
      <c r="CH127" s="132">
        <v>179.16011</v>
      </c>
      <c r="CI127" s="132">
        <v>242656.13</v>
      </c>
      <c r="CJ127" s="132">
        <v>0.83206622062257407</v>
      </c>
    </row>
    <row r="128" spans="1:88">
      <c r="A128" s="210"/>
      <c r="B128" s="215" t="s">
        <v>366</v>
      </c>
      <c r="C128" s="216">
        <v>102.35174722179212</v>
      </c>
      <c r="D128" s="55">
        <v>135.05706181497052</v>
      </c>
      <c r="E128" s="55">
        <v>108.71846722491966</v>
      </c>
      <c r="F128" s="55">
        <v>160.26575150724841</v>
      </c>
      <c r="G128" s="55">
        <v>188.39444772176981</v>
      </c>
      <c r="H128" s="216"/>
      <c r="I128" s="216"/>
      <c r="J128" s="225"/>
      <c r="K128"/>
      <c r="L128" s="101" t="e">
        <f t="shared" si="1"/>
        <v>#DIV/0!</v>
      </c>
      <c r="N128" s="244"/>
      <c r="O128" s="250" t="s">
        <v>355</v>
      </c>
      <c r="P128" s="251">
        <v>237.61176763508749</v>
      </c>
      <c r="Q128" s="154">
        <v>228.67381911083459</v>
      </c>
      <c r="R128" s="154">
        <v>149.94159980511776</v>
      </c>
      <c r="S128" s="154">
        <v>125.57049289891565</v>
      </c>
      <c r="T128" s="154">
        <v>135.44450912074259</v>
      </c>
      <c r="U128" s="251"/>
      <c r="V128" s="251"/>
      <c r="W128" s="252"/>
      <c r="X128" s="131"/>
      <c r="Y128" s="151" t="e">
        <v>#DIV/0!</v>
      </c>
      <c r="Z128" s="151"/>
      <c r="AA128" s="152" t="s">
        <v>355</v>
      </c>
      <c r="AB128" s="153">
        <v>201.80622000000002</v>
      </c>
      <c r="AC128" s="154">
        <v>237.61172999999997</v>
      </c>
      <c r="AD128" s="154">
        <v>228.67380999999997</v>
      </c>
      <c r="AE128" s="154">
        <v>149.94161</v>
      </c>
      <c r="AF128" s="154">
        <v>126.07571000000003</v>
      </c>
      <c r="AG128" s="153"/>
      <c r="AH128" s="153"/>
      <c r="AI128" s="155"/>
      <c r="AJ128" s="131"/>
      <c r="AK128" s="151" t="e">
        <v>#DIV/0!</v>
      </c>
      <c r="AL128" s="204"/>
      <c r="AM128" s="142"/>
      <c r="AN128" s="152" t="s">
        <v>355</v>
      </c>
      <c r="AO128" s="153">
        <v>177.358</v>
      </c>
      <c r="AP128" s="154">
        <v>201.80622000000002</v>
      </c>
      <c r="AQ128" s="154">
        <v>237.61172999999999</v>
      </c>
      <c r="AR128" s="154">
        <v>229.49769999999995</v>
      </c>
      <c r="AS128" s="154">
        <v>149.48273</v>
      </c>
      <c r="AT128" s="153"/>
      <c r="AU128" s="153"/>
      <c r="AV128" s="155"/>
      <c r="AW128"/>
      <c r="AX128" s="142"/>
      <c r="AY128" s="152" t="s">
        <v>141</v>
      </c>
      <c r="AZ128" s="153">
        <v>582.64860000000033</v>
      </c>
      <c r="BA128" s="154">
        <v>609.81644000000006</v>
      </c>
      <c r="BB128" s="154">
        <v>488.61601000000002</v>
      </c>
      <c r="BC128" s="154">
        <v>401.1434000000001</v>
      </c>
      <c r="BD128" s="154">
        <v>488.19226000000015</v>
      </c>
      <c r="BE128" s="153">
        <v>3400</v>
      </c>
      <c r="BF128" s="153">
        <v>20.638999999999999</v>
      </c>
      <c r="BG128" s="155">
        <v>73102.52</v>
      </c>
      <c r="BH128" s="131"/>
      <c r="BI128" s="151">
        <v>0.66781864701791427</v>
      </c>
      <c r="BK128" s="142"/>
      <c r="BL128" s="152" t="s">
        <v>141</v>
      </c>
      <c r="BM128" s="153">
        <v>702.50899999999979</v>
      </c>
      <c r="BN128" s="154">
        <v>579.81676000000027</v>
      </c>
      <c r="BO128" s="154">
        <v>607.52384000000018</v>
      </c>
      <c r="BP128" s="154">
        <v>487.49501000000004</v>
      </c>
      <c r="BQ128" s="154">
        <v>423.2824700000001</v>
      </c>
      <c r="BR128" s="153">
        <v>3170</v>
      </c>
      <c r="BS128" s="153">
        <v>20.483000000000001</v>
      </c>
      <c r="BT128" s="155">
        <v>65362.559999999998</v>
      </c>
      <c r="BU128" s="131"/>
      <c r="BV128" s="151">
        <v>0.64759163349783133</v>
      </c>
      <c r="BZ128" s="128"/>
      <c r="CA128" s="128" t="s">
        <v>141</v>
      </c>
      <c r="CB128" s="132">
        <v>731.23000000000013</v>
      </c>
      <c r="CC128" s="132">
        <v>702.50999999999988</v>
      </c>
      <c r="CD128" s="132">
        <v>579.82000000000016</v>
      </c>
      <c r="CE128" s="132">
        <v>607.51999999999975</v>
      </c>
      <c r="CF128" s="132">
        <v>487.49501000000004</v>
      </c>
      <c r="CG128" s="132">
        <v>2920</v>
      </c>
      <c r="CH128" s="132">
        <v>20.327999999999999</v>
      </c>
      <c r="CI128" s="132">
        <v>58258.27</v>
      </c>
      <c r="CJ128" s="132">
        <v>0.83678250315362968</v>
      </c>
    </row>
    <row r="129" spans="1:88">
      <c r="A129" s="211" t="s">
        <v>198</v>
      </c>
      <c r="B129" s="207"/>
      <c r="C129" s="213">
        <v>19783.251806524251</v>
      </c>
      <c r="D129" s="214">
        <v>19782.652405790966</v>
      </c>
      <c r="E129" s="214">
        <v>18121.153103964833</v>
      </c>
      <c r="F129" s="214">
        <v>19171.708742323211</v>
      </c>
      <c r="G129" s="214">
        <v>16502.584869757349</v>
      </c>
      <c r="H129" s="213">
        <v>55850</v>
      </c>
      <c r="I129" s="213">
        <v>1957.2217100000005</v>
      </c>
      <c r="J129" s="224">
        <v>3854535.8000000003</v>
      </c>
      <c r="K129"/>
      <c r="L129" s="101">
        <f t="shared" si="1"/>
        <v>0.42813417039108437</v>
      </c>
      <c r="N129" s="244"/>
      <c r="O129" s="250" t="s">
        <v>340</v>
      </c>
      <c r="P129" s="251">
        <v>67.586065149553534</v>
      </c>
      <c r="Q129" s="154">
        <v>82.976048610207286</v>
      </c>
      <c r="R129" s="154">
        <v>104.32691239979819</v>
      </c>
      <c r="S129" s="154">
        <v>242.10801492125222</v>
      </c>
      <c r="T129" s="154">
        <v>71.907848943126524</v>
      </c>
      <c r="U129" s="251"/>
      <c r="V129" s="251"/>
      <c r="W129" s="252"/>
      <c r="X129" s="131"/>
      <c r="Y129" s="151" t="e">
        <v>#DIV/0!</v>
      </c>
      <c r="Z129" s="151"/>
      <c r="AA129" s="152" t="s">
        <v>340</v>
      </c>
      <c r="AB129" s="153">
        <v>129.81646999999998</v>
      </c>
      <c r="AC129" s="154">
        <v>67.586060000000003</v>
      </c>
      <c r="AD129" s="154">
        <v>82.976050000000001</v>
      </c>
      <c r="AE129" s="154">
        <v>104.32692999999999</v>
      </c>
      <c r="AF129" s="154">
        <v>242.10802999999999</v>
      </c>
      <c r="AG129" s="153"/>
      <c r="AH129" s="153"/>
      <c r="AI129" s="155"/>
      <c r="AJ129" s="131"/>
      <c r="AK129" s="151" t="e">
        <v>#DIV/0!</v>
      </c>
      <c r="AL129" s="204"/>
      <c r="AM129" s="142"/>
      <c r="AN129" s="152" t="s">
        <v>340</v>
      </c>
      <c r="AO129" s="153">
        <v>104.58</v>
      </c>
      <c r="AP129" s="154">
        <v>129.81646999999998</v>
      </c>
      <c r="AQ129" s="154">
        <v>67.85129000000002</v>
      </c>
      <c r="AR129" s="154">
        <v>84.066670000000016</v>
      </c>
      <c r="AS129" s="154">
        <v>104.32692999999999</v>
      </c>
      <c r="AT129" s="153"/>
      <c r="AU129" s="153"/>
      <c r="AV129" s="155"/>
      <c r="AW129"/>
      <c r="AX129" s="142"/>
      <c r="AY129" s="152" t="s">
        <v>142</v>
      </c>
      <c r="AZ129" s="153">
        <v>433.31694000000005</v>
      </c>
      <c r="BA129" s="154">
        <v>347.96971000000013</v>
      </c>
      <c r="BB129" s="154">
        <v>392.64601000000005</v>
      </c>
      <c r="BC129" s="154">
        <v>389.4448999999999</v>
      </c>
      <c r="BD129" s="154">
        <v>356.28611999999993</v>
      </c>
      <c r="BE129" s="153">
        <v>1080</v>
      </c>
      <c r="BF129" s="153">
        <v>8.2958400000000001</v>
      </c>
      <c r="BG129" s="155">
        <v>9145.1299999999992</v>
      </c>
      <c r="BH129" s="131"/>
      <c r="BI129" s="151">
        <v>3.8959109383901591</v>
      </c>
      <c r="BK129" s="142"/>
      <c r="BL129" s="152" t="s">
        <v>142</v>
      </c>
      <c r="BM129" s="153">
        <v>408.12100000000009</v>
      </c>
      <c r="BN129" s="154">
        <v>436.65461000000005</v>
      </c>
      <c r="BO129" s="154">
        <v>347.51238000000001</v>
      </c>
      <c r="BP129" s="154">
        <v>393.90601000000004</v>
      </c>
      <c r="BQ129" s="154">
        <v>382.21972</v>
      </c>
      <c r="BR129" s="153">
        <v>990</v>
      </c>
      <c r="BS129" s="153">
        <v>8.2078299999999995</v>
      </c>
      <c r="BT129" s="155">
        <v>8457.8700000000008</v>
      </c>
      <c r="BU129" s="131"/>
      <c r="BV129" s="151">
        <v>4.5191013813170446</v>
      </c>
      <c r="BZ129" s="128"/>
      <c r="CA129" s="128" t="s">
        <v>142</v>
      </c>
      <c r="CB129" s="132">
        <v>288.68000000000006</v>
      </c>
      <c r="CC129" s="132">
        <v>408.12000000000012</v>
      </c>
      <c r="CD129" s="132">
        <v>436.65000000000003</v>
      </c>
      <c r="CE129" s="132">
        <v>347.51</v>
      </c>
      <c r="CF129" s="132">
        <v>393.90601000000004</v>
      </c>
      <c r="CG129" s="132">
        <v>860</v>
      </c>
      <c r="CH129" s="132">
        <v>8.0089900000000007</v>
      </c>
      <c r="CI129" s="132">
        <v>6918.5</v>
      </c>
      <c r="CJ129" s="132">
        <v>5.6935175254751762</v>
      </c>
    </row>
    <row r="130" spans="1:88">
      <c r="A130" s="211" t="s">
        <v>187</v>
      </c>
      <c r="B130" s="211" t="s">
        <v>145</v>
      </c>
      <c r="C130" s="213">
        <v>802.68092054408794</v>
      </c>
      <c r="D130" s="214">
        <v>679.03516706291907</v>
      </c>
      <c r="E130" s="214">
        <v>728.41341917705188</v>
      </c>
      <c r="F130" s="214">
        <v>855.76396992136381</v>
      </c>
      <c r="G130" s="214">
        <v>772.61406722516244</v>
      </c>
      <c r="H130" s="213">
        <v>1380</v>
      </c>
      <c r="I130" s="213">
        <v>16.2498</v>
      </c>
      <c r="J130" s="224">
        <v>22915.19</v>
      </c>
      <c r="K130"/>
      <c r="L130" s="101">
        <f t="shared" si="1"/>
        <v>3.3716240939968749</v>
      </c>
      <c r="N130" s="244"/>
      <c r="O130" s="250" t="s">
        <v>366</v>
      </c>
      <c r="P130" s="251">
        <v>254.35298262315794</v>
      </c>
      <c r="Q130" s="154">
        <v>102.35174722179212</v>
      </c>
      <c r="R130" s="154">
        <v>135.05706181497052</v>
      </c>
      <c r="S130" s="154">
        <v>108.71846722491965</v>
      </c>
      <c r="T130" s="154">
        <v>160.26575150724841</v>
      </c>
      <c r="U130" s="251"/>
      <c r="V130" s="251"/>
      <c r="W130" s="252"/>
      <c r="X130" s="131"/>
      <c r="Y130" s="151" t="e">
        <v>#DIV/0!</v>
      </c>
      <c r="Z130" s="151"/>
      <c r="AA130" s="152" t="s">
        <v>366</v>
      </c>
      <c r="AB130" s="153">
        <v>321.48616000000004</v>
      </c>
      <c r="AC130" s="154">
        <v>254.35299999999998</v>
      </c>
      <c r="AD130" s="154">
        <v>102.35176</v>
      </c>
      <c r="AE130" s="154">
        <v>135.05705</v>
      </c>
      <c r="AF130" s="154">
        <v>108.01846999999999</v>
      </c>
      <c r="AG130" s="153"/>
      <c r="AH130" s="153"/>
      <c r="AI130" s="155"/>
      <c r="AJ130" s="131"/>
      <c r="AK130" s="151" t="e">
        <v>#DIV/0!</v>
      </c>
      <c r="AL130" s="204"/>
      <c r="AM130" s="142"/>
      <c r="AN130" s="152" t="s">
        <v>366</v>
      </c>
      <c r="AO130" s="153">
        <v>195.30999999999997</v>
      </c>
      <c r="AP130" s="154">
        <v>321.48615999999998</v>
      </c>
      <c r="AQ130" s="154">
        <v>254.35300000000001</v>
      </c>
      <c r="AR130" s="154">
        <v>235.37175999999999</v>
      </c>
      <c r="AS130" s="154">
        <v>202.34532999999999</v>
      </c>
      <c r="AT130" s="153"/>
      <c r="AU130" s="153"/>
      <c r="AV130" s="155"/>
      <c r="AW130"/>
      <c r="AX130" s="142"/>
      <c r="AY130" s="152" t="s">
        <v>143</v>
      </c>
      <c r="AZ130" s="153">
        <v>45.766850000000005</v>
      </c>
      <c r="BA130" s="154">
        <v>40.438110000000009</v>
      </c>
      <c r="BB130" s="154">
        <v>37.637540000000008</v>
      </c>
      <c r="BC130" s="154">
        <v>36.151289999999996</v>
      </c>
      <c r="BD130" s="154">
        <v>34.235579999999992</v>
      </c>
      <c r="BE130" s="153">
        <v>8020</v>
      </c>
      <c r="BF130" s="153">
        <v>5.3071900000000003</v>
      </c>
      <c r="BG130" s="155">
        <v>44982.93</v>
      </c>
      <c r="BH130" s="131"/>
      <c r="BI130" s="151">
        <v>7.6107936944080773E-2</v>
      </c>
      <c r="BK130" s="142"/>
      <c r="BL130" s="152" t="s">
        <v>143</v>
      </c>
      <c r="BM130" s="153">
        <v>39.840000000000003</v>
      </c>
      <c r="BN130" s="154">
        <v>44.650000000000006</v>
      </c>
      <c r="BO130" s="154">
        <v>38.675080000000001</v>
      </c>
      <c r="BP130" s="154">
        <v>38.027539999999995</v>
      </c>
      <c r="BQ130" s="154">
        <v>37.320430000000002</v>
      </c>
      <c r="BR130" s="153">
        <v>6880</v>
      </c>
      <c r="BS130" s="153">
        <v>5.2400700000000002</v>
      </c>
      <c r="BT130" s="155">
        <v>38617.54</v>
      </c>
      <c r="BU130" s="131"/>
      <c r="BV130" s="151">
        <v>9.6641137679924716E-2</v>
      </c>
      <c r="BZ130" s="128"/>
      <c r="CA130" s="128" t="s">
        <v>143</v>
      </c>
      <c r="CB130" s="132">
        <v>18.13</v>
      </c>
      <c r="CC130" s="132">
        <v>39.840000000000003</v>
      </c>
      <c r="CD130" s="132">
        <v>44.65</v>
      </c>
      <c r="CE130" s="132">
        <v>38.68</v>
      </c>
      <c r="CF130" s="132">
        <v>38.027539999999995</v>
      </c>
      <c r="CG130" s="132">
        <v>5550</v>
      </c>
      <c r="CH130" s="132">
        <v>5.17293</v>
      </c>
      <c r="CI130" s="132">
        <v>30678.94</v>
      </c>
      <c r="CJ130" s="132">
        <v>0.12395323958389695</v>
      </c>
    </row>
    <row r="131" spans="1:88">
      <c r="A131" s="210"/>
      <c r="B131" s="215" t="s">
        <v>411</v>
      </c>
      <c r="C131" s="216">
        <v>-947.07433599524825</v>
      </c>
      <c r="D131" s="55">
        <v>-306.29050136398706</v>
      </c>
      <c r="E131" s="55">
        <v>-791.42850561640637</v>
      </c>
      <c r="F131" s="55">
        <v>-989.94433796637588</v>
      </c>
      <c r="G131" s="55">
        <v>-705.81052435961442</v>
      </c>
      <c r="H131" s="216">
        <v>9470</v>
      </c>
      <c r="I131" s="216">
        <v>1392.73</v>
      </c>
      <c r="J131" s="225">
        <v>13556844.1</v>
      </c>
      <c r="K131"/>
      <c r="L131" s="101">
        <f t="shared" si="1"/>
        <v>-5.2063040568535749E-3</v>
      </c>
      <c r="N131" s="241" t="s">
        <v>198</v>
      </c>
      <c r="O131" s="242"/>
      <c r="P131" s="247">
        <v>20575.297457176424</v>
      </c>
      <c r="Q131" s="248">
        <v>19783.251806524248</v>
      </c>
      <c r="R131" s="248">
        <v>19716.714985790964</v>
      </c>
      <c r="S131" s="248">
        <v>17994.312003964831</v>
      </c>
      <c r="T131" s="248">
        <v>18855.316730693212</v>
      </c>
      <c r="U131" s="247">
        <v>54060</v>
      </c>
      <c r="V131" s="247">
        <v>1929.5752199999997</v>
      </c>
      <c r="W131" s="249">
        <v>3696367.35</v>
      </c>
      <c r="X131" s="131"/>
      <c r="Y131" s="151">
        <v>0.51010397358620785</v>
      </c>
      <c r="Z131" s="151"/>
      <c r="AA131" s="140"/>
      <c r="AB131" s="148">
        <v>17663.350960000003</v>
      </c>
      <c r="AC131" s="149">
        <v>20575.297400000003</v>
      </c>
      <c r="AD131" s="149">
        <v>19783.251870000004</v>
      </c>
      <c r="AE131" s="149">
        <v>19679.543309999997</v>
      </c>
      <c r="AF131" s="149">
        <v>17986.378819999998</v>
      </c>
      <c r="AG131" s="148">
        <v>51690</v>
      </c>
      <c r="AH131" s="148">
        <v>1905.8004800000001</v>
      </c>
      <c r="AI131" s="150">
        <v>3194897.6399999997</v>
      </c>
      <c r="AJ131" s="131"/>
      <c r="AK131" s="151">
        <v>0.56297198992578679</v>
      </c>
      <c r="AL131" s="204"/>
      <c r="AM131" s="139" t="s">
        <v>198</v>
      </c>
      <c r="AN131" s="140"/>
      <c r="AO131" s="148">
        <v>20268.262530000004</v>
      </c>
      <c r="AP131" s="149">
        <v>17662.04997</v>
      </c>
      <c r="AQ131" s="149">
        <v>20576.602060000001</v>
      </c>
      <c r="AR131" s="149">
        <v>19919.123930000002</v>
      </c>
      <c r="AS131" s="149">
        <v>19768.796709999999</v>
      </c>
      <c r="AT131" s="148">
        <v>56670</v>
      </c>
      <c r="AU131" s="148">
        <v>1883.06249</v>
      </c>
      <c r="AV131" s="150">
        <v>3037862.4499999993</v>
      </c>
      <c r="AW131"/>
      <c r="AX131" s="142"/>
      <c r="AY131" s="152" t="s">
        <v>144</v>
      </c>
      <c r="AZ131" s="153">
        <v>232.07843999999997</v>
      </c>
      <c r="BA131" s="154">
        <v>203.63983000000005</v>
      </c>
      <c r="BB131" s="154">
        <v>254.94246999999996</v>
      </c>
      <c r="BC131" s="154">
        <v>292.74021000000005</v>
      </c>
      <c r="BD131" s="154">
        <v>324.38663000000003</v>
      </c>
      <c r="BE131" s="153">
        <v>2090</v>
      </c>
      <c r="BF131" s="153">
        <v>30.7425</v>
      </c>
      <c r="BG131" s="155">
        <v>65556.45</v>
      </c>
      <c r="BH131" s="131"/>
      <c r="BI131" s="151">
        <v>0.49482031134998927</v>
      </c>
      <c r="BK131" s="142"/>
      <c r="BL131" s="152" t="s">
        <v>144</v>
      </c>
      <c r="BM131" s="153">
        <v>189.75000000000003</v>
      </c>
      <c r="BN131" s="154">
        <v>230.84788</v>
      </c>
      <c r="BO131" s="154">
        <v>203.21165999999999</v>
      </c>
      <c r="BP131" s="154">
        <v>255.26246999999998</v>
      </c>
      <c r="BQ131" s="154">
        <v>292.54768000000001</v>
      </c>
      <c r="BR131" s="153">
        <v>1900</v>
      </c>
      <c r="BS131" s="153">
        <v>30.241099999999999</v>
      </c>
      <c r="BT131" s="155">
        <v>58687.06</v>
      </c>
      <c r="BU131" s="131"/>
      <c r="BV131" s="151">
        <v>0.49848753711635929</v>
      </c>
      <c r="BZ131" s="128"/>
      <c r="CA131" s="128" t="s">
        <v>144</v>
      </c>
      <c r="CB131" s="132">
        <v>187.31999999999994</v>
      </c>
      <c r="CC131" s="132">
        <v>189.75000000000003</v>
      </c>
      <c r="CD131" s="132">
        <v>230.84999999999994</v>
      </c>
      <c r="CE131" s="132">
        <v>203.21000000000009</v>
      </c>
      <c r="CF131" s="132">
        <v>255.26246999999998</v>
      </c>
      <c r="CG131" s="132">
        <v>1720</v>
      </c>
      <c r="CH131" s="132">
        <v>29.77685</v>
      </c>
      <c r="CI131" s="132">
        <v>53361.74</v>
      </c>
      <c r="CJ131" s="132">
        <v>0.47836234350678963</v>
      </c>
    </row>
    <row r="132" spans="1:88">
      <c r="A132" s="210"/>
      <c r="B132" s="215" t="s">
        <v>410</v>
      </c>
      <c r="C132" s="216">
        <v>153.53490220723063</v>
      </c>
      <c r="D132" s="55">
        <v>131.4283438805528</v>
      </c>
      <c r="E132" s="55">
        <v>119.64945020111226</v>
      </c>
      <c r="F132" s="55">
        <v>133.11539297264707</v>
      </c>
      <c r="G132" s="55">
        <v>120.50839430370033</v>
      </c>
      <c r="H132" s="216"/>
      <c r="I132" s="216">
        <v>25.54982</v>
      </c>
      <c r="J132" s="225"/>
      <c r="K132"/>
      <c r="L132" s="101" t="e">
        <f t="shared" si="1"/>
        <v>#DIV/0!</v>
      </c>
      <c r="N132" s="241" t="s">
        <v>187</v>
      </c>
      <c r="O132" s="241" t="s">
        <v>145</v>
      </c>
      <c r="P132" s="247">
        <v>808.20572364918633</v>
      </c>
      <c r="Q132" s="248">
        <v>802.68092054408794</v>
      </c>
      <c r="R132" s="248">
        <v>679.03516706291919</v>
      </c>
      <c r="S132" s="248">
        <v>728.41341917705188</v>
      </c>
      <c r="T132" s="248">
        <v>842.92647688136367</v>
      </c>
      <c r="U132" s="247">
        <v>1230</v>
      </c>
      <c r="V132" s="247">
        <v>16.005369999999999</v>
      </c>
      <c r="W132" s="249">
        <v>20800.21</v>
      </c>
      <c r="X132" s="131"/>
      <c r="Y132" s="151">
        <v>4.0524902242879453</v>
      </c>
      <c r="Z132" s="151"/>
      <c r="AA132" s="139" t="s">
        <v>145</v>
      </c>
      <c r="AB132" s="148">
        <v>807.69141999999988</v>
      </c>
      <c r="AC132" s="149">
        <v>808.20575000000008</v>
      </c>
      <c r="AD132" s="149">
        <v>802.68090000000007</v>
      </c>
      <c r="AE132" s="149">
        <v>679.03512999999998</v>
      </c>
      <c r="AF132" s="149">
        <v>729.38114999999993</v>
      </c>
      <c r="AG132" s="148">
        <v>1140</v>
      </c>
      <c r="AH132" s="148">
        <v>15.762370000000001</v>
      </c>
      <c r="AI132" s="150">
        <v>18788.29</v>
      </c>
      <c r="AJ132" s="131"/>
      <c r="AK132" s="151">
        <v>3.8821050239271369</v>
      </c>
      <c r="AL132" s="204"/>
      <c r="AM132" s="139" t="s">
        <v>187</v>
      </c>
      <c r="AN132" s="139" t="s">
        <v>145</v>
      </c>
      <c r="AO132" s="148">
        <v>792.43191999999999</v>
      </c>
      <c r="AP132" s="149">
        <v>807.6913999999997</v>
      </c>
      <c r="AQ132" s="149">
        <v>808.20575000000019</v>
      </c>
      <c r="AR132" s="149">
        <v>802.68089999999995</v>
      </c>
      <c r="AS132" s="149">
        <v>677.0560099999999</v>
      </c>
      <c r="AT132" s="148">
        <v>1070</v>
      </c>
      <c r="AU132" s="148">
        <v>15.5779</v>
      </c>
      <c r="AV132" s="150">
        <v>17061.95</v>
      </c>
      <c r="AW132"/>
      <c r="AX132" s="142"/>
      <c r="AY132" s="152" t="s">
        <v>355</v>
      </c>
      <c r="AZ132" s="153">
        <v>201.48999999999998</v>
      </c>
      <c r="BA132" s="154">
        <v>175.00000000000003</v>
      </c>
      <c r="BB132" s="154">
        <v>201.10290000000001</v>
      </c>
      <c r="BC132" s="154">
        <v>236.45608999999999</v>
      </c>
      <c r="BD132" s="154">
        <v>229.09978000000001</v>
      </c>
      <c r="BE132" s="153"/>
      <c r="BF132" s="153"/>
      <c r="BG132" s="155"/>
      <c r="BH132" s="131"/>
      <c r="BI132" s="151" t="e">
        <v>#DIV/0!</v>
      </c>
      <c r="BK132" s="142"/>
      <c r="BL132" s="152" t="s">
        <v>355</v>
      </c>
      <c r="BM132" s="153">
        <v>352.58</v>
      </c>
      <c r="BN132" s="154">
        <v>202.25</v>
      </c>
      <c r="BO132" s="154">
        <v>178.26</v>
      </c>
      <c r="BP132" s="154">
        <v>202.66290000000001</v>
      </c>
      <c r="BQ132" s="154">
        <v>235.69364999999999</v>
      </c>
      <c r="BR132" s="153"/>
      <c r="BS132" s="153"/>
      <c r="BT132" s="155"/>
      <c r="BU132" s="131"/>
      <c r="BV132" s="151" t="e">
        <v>#DIV/0!</v>
      </c>
      <c r="BZ132" s="128"/>
      <c r="CA132" s="128" t="s">
        <v>355</v>
      </c>
      <c r="CB132" s="132">
        <v>283.95999999999998</v>
      </c>
      <c r="CC132" s="132">
        <v>352.58</v>
      </c>
      <c r="CD132" s="132">
        <v>202.25</v>
      </c>
      <c r="CE132" s="132">
        <v>178.26</v>
      </c>
      <c r="CF132" s="132">
        <v>202.66290000000001</v>
      </c>
      <c r="CG132" s="132"/>
      <c r="CH132" s="132"/>
      <c r="CI132" s="132"/>
      <c r="CJ132" s="132" t="e">
        <v>#DIV/0!</v>
      </c>
    </row>
    <row r="133" spans="1:88">
      <c r="A133" s="210"/>
      <c r="B133" s="215" t="s">
        <v>147</v>
      </c>
      <c r="C133" s="216">
        <v>-381.94160339301686</v>
      </c>
      <c r="D133" s="55">
        <v>-28.457588701332917</v>
      </c>
      <c r="E133" s="55">
        <v>-108.27818032092533</v>
      </c>
      <c r="F133" s="55">
        <v>280.01124531120223</v>
      </c>
      <c r="G133" s="55">
        <v>958.50814920231062</v>
      </c>
      <c r="H133" s="216">
        <v>3840</v>
      </c>
      <c r="I133" s="216">
        <v>267.66343999999998</v>
      </c>
      <c r="J133" s="225">
        <v>1009863.33</v>
      </c>
      <c r="K133"/>
      <c r="L133" s="101">
        <f t="shared" si="1"/>
        <v>9.491464049915653E-2</v>
      </c>
      <c r="N133" s="244"/>
      <c r="O133" s="250" t="s">
        <v>411</v>
      </c>
      <c r="P133" s="251">
        <v>-656.54654416572021</v>
      </c>
      <c r="Q133" s="154">
        <v>-947.07433599524848</v>
      </c>
      <c r="R133" s="154">
        <v>-332.27472136398717</v>
      </c>
      <c r="S133" s="154">
        <v>-791.53341561640696</v>
      </c>
      <c r="T133" s="154">
        <v>-1045.0435989663763</v>
      </c>
      <c r="U133" s="251">
        <v>8690</v>
      </c>
      <c r="V133" s="251">
        <v>1386.395</v>
      </c>
      <c r="W133" s="252">
        <v>12206545.539999999</v>
      </c>
      <c r="X133" s="131"/>
      <c r="Y133" s="151">
        <v>-8.5613378129122709E-3</v>
      </c>
      <c r="Z133" s="151"/>
      <c r="AA133" s="152" t="s">
        <v>411</v>
      </c>
      <c r="AB133" s="153">
        <v>-180.53003999999996</v>
      </c>
      <c r="AC133" s="154">
        <v>-656.54653000000019</v>
      </c>
      <c r="AD133" s="154">
        <v>-947.07431000000031</v>
      </c>
      <c r="AE133" s="154">
        <v>-332.27476000000013</v>
      </c>
      <c r="AF133" s="154">
        <v>-791.08470000000034</v>
      </c>
      <c r="AG133" s="153">
        <v>8260</v>
      </c>
      <c r="AH133" s="153">
        <v>1378.665</v>
      </c>
      <c r="AI133" s="155">
        <v>11172428.32</v>
      </c>
      <c r="AJ133" s="131"/>
      <c r="AK133" s="151">
        <v>-7.0806871822472368E-3</v>
      </c>
      <c r="AL133" s="204"/>
      <c r="AM133" s="142"/>
      <c r="AN133" s="152" t="s">
        <v>411</v>
      </c>
      <c r="AO133" s="153">
        <v>-602.93892000000073</v>
      </c>
      <c r="AP133" s="154">
        <v>-180.53014999999976</v>
      </c>
      <c r="AQ133" s="154">
        <v>-656.24930000000063</v>
      </c>
      <c r="AR133" s="154">
        <v>-946.82679000000007</v>
      </c>
      <c r="AS133" s="154">
        <v>-331.80713000000003</v>
      </c>
      <c r="AT133" s="153">
        <v>7820</v>
      </c>
      <c r="AU133" s="153">
        <v>1371.22</v>
      </c>
      <c r="AV133" s="155">
        <v>10807242.07</v>
      </c>
      <c r="AW133"/>
      <c r="AX133" s="142"/>
      <c r="AY133" s="152" t="s">
        <v>340</v>
      </c>
      <c r="AZ133" s="153">
        <v>98.42</v>
      </c>
      <c r="BA133" s="154">
        <v>104.58</v>
      </c>
      <c r="BB133" s="154">
        <v>130.21613000000002</v>
      </c>
      <c r="BC133" s="154">
        <v>68.493690000000015</v>
      </c>
      <c r="BD133" s="154">
        <v>84.057170000000013</v>
      </c>
      <c r="BE133" s="153"/>
      <c r="BF133" s="153"/>
      <c r="BG133" s="155"/>
      <c r="BH133" s="131"/>
      <c r="BI133" s="151" t="e">
        <v>#DIV/0!</v>
      </c>
      <c r="BK133" s="142"/>
      <c r="BL133" s="152" t="s">
        <v>340</v>
      </c>
      <c r="BM133" s="153">
        <v>144.72999999999999</v>
      </c>
      <c r="BN133" s="154">
        <v>99.92</v>
      </c>
      <c r="BO133" s="154">
        <v>101.65999999999998</v>
      </c>
      <c r="BP133" s="154">
        <v>130.21612999999999</v>
      </c>
      <c r="BQ133" s="154">
        <v>68.447970000000012</v>
      </c>
      <c r="BR133" s="153"/>
      <c r="BS133" s="153"/>
      <c r="BT133" s="155"/>
      <c r="BU133" s="131"/>
      <c r="BV133" s="151" t="e">
        <v>#DIV/0!</v>
      </c>
      <c r="BZ133" s="128"/>
      <c r="CA133" s="128" t="s">
        <v>340</v>
      </c>
      <c r="CB133" s="132">
        <v>156.97</v>
      </c>
      <c r="CC133" s="132">
        <v>144.72999999999999</v>
      </c>
      <c r="CD133" s="132">
        <v>99.92</v>
      </c>
      <c r="CE133" s="132">
        <v>101.66</v>
      </c>
      <c r="CF133" s="132">
        <v>130.21612999999999</v>
      </c>
      <c r="CG133" s="132"/>
      <c r="CH133" s="132"/>
      <c r="CI133" s="132"/>
      <c r="CJ133" s="132" t="e">
        <v>#DIV/0!</v>
      </c>
    </row>
    <row r="134" spans="1:88">
      <c r="A134" s="210"/>
      <c r="B134" s="215" t="s">
        <v>456</v>
      </c>
      <c r="C134" s="216">
        <v>474.41647970013452</v>
      </c>
      <c r="D134" s="55">
        <v>471.08754643195448</v>
      </c>
      <c r="E134" s="55">
        <v>399.46430540771183</v>
      </c>
      <c r="F134" s="55">
        <v>480.21441763305427</v>
      </c>
      <c r="G134" s="55">
        <v>568.06471090640491</v>
      </c>
      <c r="H134" s="216">
        <v>2460</v>
      </c>
      <c r="I134" s="216">
        <v>7.0615100000000002</v>
      </c>
      <c r="J134" s="225">
        <v>17284.72</v>
      </c>
      <c r="K134"/>
      <c r="L134" s="101">
        <f t="shared" si="1"/>
        <v>3.2865138162863206</v>
      </c>
      <c r="N134" s="244"/>
      <c r="O134" s="250" t="s">
        <v>410</v>
      </c>
      <c r="P134" s="251">
        <v>109.1025410802439</v>
      </c>
      <c r="Q134" s="154">
        <v>153.53490220723063</v>
      </c>
      <c r="R134" s="154">
        <v>131.4283438805528</v>
      </c>
      <c r="S134" s="154">
        <v>119.64945020111227</v>
      </c>
      <c r="T134" s="154">
        <v>133.07057997264707</v>
      </c>
      <c r="U134" s="251"/>
      <c r="V134" s="251">
        <v>25.490970000000001</v>
      </c>
      <c r="W134" s="252"/>
      <c r="X134" s="131"/>
      <c r="Y134" s="151" t="e">
        <v>#DIV/0!</v>
      </c>
      <c r="Z134" s="151"/>
      <c r="AA134" s="152" t="s">
        <v>410</v>
      </c>
      <c r="AB134" s="153">
        <v>97.872790000000009</v>
      </c>
      <c r="AC134" s="154">
        <v>109.10254000000002</v>
      </c>
      <c r="AD134" s="154">
        <v>153.53490999999997</v>
      </c>
      <c r="AE134" s="154">
        <v>131.42832000000001</v>
      </c>
      <c r="AF134" s="154">
        <v>119.64941999999999</v>
      </c>
      <c r="AG134" s="153"/>
      <c r="AH134" s="153">
        <v>25.36862</v>
      </c>
      <c r="AI134" s="155"/>
      <c r="AJ134" s="131"/>
      <c r="AK134" s="151" t="e">
        <v>#DIV/0!</v>
      </c>
      <c r="AL134" s="204"/>
      <c r="AM134" s="142"/>
      <c r="AN134" s="152" t="s">
        <v>410</v>
      </c>
      <c r="AO134" s="153">
        <v>118.48690999999998</v>
      </c>
      <c r="AP134" s="154">
        <v>97.872790000000009</v>
      </c>
      <c r="AQ134" s="154">
        <v>109.10253999999998</v>
      </c>
      <c r="AR134" s="154">
        <v>153.54496000000006</v>
      </c>
      <c r="AS134" s="154">
        <v>131.42832000000001</v>
      </c>
      <c r="AT134" s="153"/>
      <c r="AU134" s="153">
        <v>25.15532</v>
      </c>
      <c r="AV134" s="155"/>
      <c r="AW134"/>
      <c r="AX134" s="142"/>
      <c r="AY134" s="152" t="s">
        <v>366</v>
      </c>
      <c r="AZ134" s="153">
        <v>253.84000000000006</v>
      </c>
      <c r="BA134" s="154">
        <v>195.63</v>
      </c>
      <c r="BB134" s="154">
        <v>318.02270000000004</v>
      </c>
      <c r="BC134" s="154">
        <v>247.9768</v>
      </c>
      <c r="BD134" s="154">
        <v>230.89585</v>
      </c>
      <c r="BE134" s="153"/>
      <c r="BF134" s="153"/>
      <c r="BG134" s="155"/>
      <c r="BH134" s="131"/>
      <c r="BI134" s="151" t="e">
        <v>#DIV/0!</v>
      </c>
      <c r="BK134" s="142"/>
      <c r="BL134" s="152" t="s">
        <v>366</v>
      </c>
      <c r="BM134" s="153">
        <v>251.65</v>
      </c>
      <c r="BN134" s="154">
        <v>234.97000000000008</v>
      </c>
      <c r="BO134" s="154">
        <v>212.37</v>
      </c>
      <c r="BP134" s="154">
        <v>318.66269999999997</v>
      </c>
      <c r="BQ134" s="154">
        <v>133.43680000000001</v>
      </c>
      <c r="BR134" s="153"/>
      <c r="BS134" s="153"/>
      <c r="BT134" s="155"/>
      <c r="BU134" s="131"/>
      <c r="BV134" s="151" t="e">
        <v>#DIV/0!</v>
      </c>
      <c r="BZ134" s="128"/>
      <c r="CA134" s="128" t="s">
        <v>366</v>
      </c>
      <c r="CB134" s="132">
        <v>209.64999999999998</v>
      </c>
      <c r="CC134" s="132">
        <v>251.65</v>
      </c>
      <c r="CD134" s="132">
        <v>234.97000000000008</v>
      </c>
      <c r="CE134" s="132">
        <v>212.36999999999998</v>
      </c>
      <c r="CF134" s="132">
        <v>318.66269999999997</v>
      </c>
      <c r="CG134" s="132"/>
      <c r="CH134" s="132"/>
      <c r="CI134" s="132"/>
      <c r="CJ134" s="132" t="e">
        <v>#DIV/0!</v>
      </c>
    </row>
    <row r="135" spans="1:88">
      <c r="A135" s="210"/>
      <c r="B135" s="215" t="s">
        <v>149</v>
      </c>
      <c r="C135" s="216">
        <v>19.922899301837546</v>
      </c>
      <c r="D135" s="55">
        <v>-0.60062434165530387</v>
      </c>
      <c r="E135" s="55">
        <v>-51.818665769265266</v>
      </c>
      <c r="F135" s="55">
        <v>-29.250389476408579</v>
      </c>
      <c r="G135" s="55">
        <v>-35.223939503711399</v>
      </c>
      <c r="H135" s="216">
        <v>10460</v>
      </c>
      <c r="I135" s="216">
        <v>31.528590000000001</v>
      </c>
      <c r="J135" s="225">
        <v>342111.64</v>
      </c>
      <c r="K135"/>
      <c r="L135" s="101">
        <f t="shared" si="1"/>
        <v>-1.0296036552194307E-2</v>
      </c>
      <c r="N135" s="244"/>
      <c r="O135" s="250" t="s">
        <v>147</v>
      </c>
      <c r="P135" s="251">
        <v>69.474820827788648</v>
      </c>
      <c r="Q135" s="154">
        <v>-381.94160339301686</v>
      </c>
      <c r="R135" s="154">
        <v>-33.395028701332599</v>
      </c>
      <c r="S135" s="154">
        <v>-110.84007032092532</v>
      </c>
      <c r="T135" s="154">
        <v>233.5698649212035</v>
      </c>
      <c r="U135" s="251">
        <v>3540</v>
      </c>
      <c r="V135" s="251">
        <v>263.99137999999999</v>
      </c>
      <c r="W135" s="252">
        <v>983430.28</v>
      </c>
      <c r="X135" s="131"/>
      <c r="Y135" s="151">
        <v>2.3750526058766819E-2</v>
      </c>
      <c r="Z135" s="151"/>
      <c r="AA135" s="152" t="s">
        <v>147</v>
      </c>
      <c r="AB135" s="153">
        <v>69.008759999999924</v>
      </c>
      <c r="AC135" s="154">
        <v>69.474800000000215</v>
      </c>
      <c r="AD135" s="154">
        <v>-381.94161000000014</v>
      </c>
      <c r="AE135" s="154">
        <v>-33.395050000000261</v>
      </c>
      <c r="AF135" s="154">
        <v>-112.06009999999985</v>
      </c>
      <c r="AG135" s="153">
        <v>3400</v>
      </c>
      <c r="AH135" s="153">
        <v>261.11545999999998</v>
      </c>
      <c r="AI135" s="155">
        <v>900693.36</v>
      </c>
      <c r="AJ135" s="131"/>
      <c r="AK135" s="151">
        <v>-1.2441537261915627E-2</v>
      </c>
      <c r="AL135" s="204"/>
      <c r="AM135" s="142"/>
      <c r="AN135" s="152" t="s">
        <v>147</v>
      </c>
      <c r="AO135" s="153">
        <v>402.03887000000003</v>
      </c>
      <c r="AP135" s="154">
        <v>69.007999999999953</v>
      </c>
      <c r="AQ135" s="154">
        <v>69.623490000000217</v>
      </c>
      <c r="AR135" s="154">
        <v>-381.78718000000026</v>
      </c>
      <c r="AS135" s="154">
        <v>-42.693500000000263</v>
      </c>
      <c r="AT135" s="153">
        <v>3440</v>
      </c>
      <c r="AU135" s="153">
        <v>257.56382000000002</v>
      </c>
      <c r="AV135" s="155">
        <v>833906.21</v>
      </c>
      <c r="AW135"/>
      <c r="AX135" s="139" t="s">
        <v>198</v>
      </c>
      <c r="AY135" s="140"/>
      <c r="AZ135" s="148">
        <v>18707.54451</v>
      </c>
      <c r="BA135" s="149">
        <v>20238.441360000001</v>
      </c>
      <c r="BB135" s="149">
        <v>17626.994120000007</v>
      </c>
      <c r="BC135" s="149">
        <v>20628.28455</v>
      </c>
      <c r="BD135" s="149">
        <v>19754.427320000006</v>
      </c>
      <c r="BE135" s="148">
        <v>58890</v>
      </c>
      <c r="BF135" s="148">
        <v>1858.9310699999999</v>
      </c>
      <c r="BG135" s="150">
        <v>3084376.6800000006</v>
      </c>
      <c r="BH135" s="131"/>
      <c r="BI135" s="151">
        <v>0.64046740620539266</v>
      </c>
      <c r="BK135" s="139" t="s">
        <v>198</v>
      </c>
      <c r="BL135" s="140"/>
      <c r="BM135" s="148">
        <v>18464.937980000002</v>
      </c>
      <c r="BN135" s="149">
        <v>18636.878820000005</v>
      </c>
      <c r="BO135" s="149">
        <v>20259.196030000003</v>
      </c>
      <c r="BP135" s="149">
        <v>17706.454410000002</v>
      </c>
      <c r="BQ135" s="149">
        <v>20591.13061</v>
      </c>
      <c r="BR135" s="148">
        <v>53570</v>
      </c>
      <c r="BS135" s="148">
        <v>1807.3833499999998</v>
      </c>
      <c r="BT135" s="150">
        <v>2763727.72</v>
      </c>
      <c r="BU135" s="131"/>
      <c r="BV135" s="151"/>
      <c r="BZ135" s="128" t="s">
        <v>198</v>
      </c>
      <c r="CA135" s="128"/>
      <c r="CB135" s="132">
        <v>15982.489999999993</v>
      </c>
      <c r="CC135" s="132">
        <v>18464.939999999999</v>
      </c>
      <c r="CD135" s="132">
        <v>18636.89</v>
      </c>
      <c r="CE135" s="132">
        <v>20259.189999999995</v>
      </c>
      <c r="CF135" s="132">
        <v>17758.265500000001</v>
      </c>
      <c r="CG135" s="132">
        <v>47320</v>
      </c>
      <c r="CH135" s="132">
        <v>1784.1633699999998</v>
      </c>
      <c r="CI135" s="132">
        <v>2631974.0500000003</v>
      </c>
      <c r="CJ135" s="132"/>
    </row>
    <row r="136" spans="1:88">
      <c r="A136" s="210"/>
      <c r="B136" s="215" t="s">
        <v>150</v>
      </c>
      <c r="C136" s="216">
        <v>316.90701016748852</v>
      </c>
      <c r="D136" s="55">
        <v>236.33999588191384</v>
      </c>
      <c r="E136" s="55">
        <v>325.66553991498176</v>
      </c>
      <c r="F136" s="55">
        <v>764.46856300145032</v>
      </c>
      <c r="G136" s="55">
        <v>332.68766274716893</v>
      </c>
      <c r="H136" s="216">
        <v>3580</v>
      </c>
      <c r="I136" s="216">
        <v>3.17021</v>
      </c>
      <c r="J136" s="225">
        <v>11571.4</v>
      </c>
      <c r="K136"/>
      <c r="L136" s="101">
        <f t="shared" ref="L136:L180" si="2">G136/J136*100</f>
        <v>2.8750856659277959</v>
      </c>
      <c r="N136" s="244"/>
      <c r="O136" s="250" t="s">
        <v>456</v>
      </c>
      <c r="P136" s="251">
        <v>423.33455435151313</v>
      </c>
      <c r="Q136" s="154">
        <v>474.41647970013457</v>
      </c>
      <c r="R136" s="154">
        <v>471.08754643195454</v>
      </c>
      <c r="S136" s="154">
        <v>399.46430540771178</v>
      </c>
      <c r="T136" s="154">
        <v>475.92509367305422</v>
      </c>
      <c r="U136" s="251">
        <v>2270</v>
      </c>
      <c r="V136" s="251">
        <v>6.8581599999999998</v>
      </c>
      <c r="W136" s="252">
        <v>15963.62</v>
      </c>
      <c r="X136" s="131"/>
      <c r="Y136" s="151">
        <v>2.9813105904115367</v>
      </c>
      <c r="Z136" s="151"/>
      <c r="AA136" s="152" t="s">
        <v>456</v>
      </c>
      <c r="AB136" s="153">
        <v>410.70368999999994</v>
      </c>
      <c r="AC136" s="154">
        <v>423.33454</v>
      </c>
      <c r="AD136" s="154">
        <v>474.41646000000003</v>
      </c>
      <c r="AE136" s="154">
        <v>471.08753999999993</v>
      </c>
      <c r="AF136" s="154">
        <v>398.28431000000018</v>
      </c>
      <c r="AG136" s="153">
        <v>2150</v>
      </c>
      <c r="AH136" s="153">
        <v>6.7583500000000001</v>
      </c>
      <c r="AI136" s="155">
        <v>15212.92</v>
      </c>
      <c r="AJ136" s="131"/>
      <c r="AK136" s="151">
        <v>2.6180661569245101</v>
      </c>
      <c r="AL136" s="204"/>
      <c r="AM136" s="142"/>
      <c r="AN136" s="152" t="s">
        <v>456</v>
      </c>
      <c r="AO136" s="153">
        <v>399.78644999999995</v>
      </c>
      <c r="AP136" s="154">
        <v>410.46854000000008</v>
      </c>
      <c r="AQ136" s="154">
        <v>423.33453999999995</v>
      </c>
      <c r="AR136" s="154">
        <v>474.4164599999998</v>
      </c>
      <c r="AS136" s="154">
        <v>471.08842999999996</v>
      </c>
      <c r="AT136" s="153">
        <v>1730</v>
      </c>
      <c r="AU136" s="153">
        <v>6.8020199999999997</v>
      </c>
      <c r="AV136" s="155">
        <v>11689.98</v>
      </c>
      <c r="AW136"/>
      <c r="AX136" s="139" t="s">
        <v>187</v>
      </c>
      <c r="AY136" s="139" t="s">
        <v>145</v>
      </c>
      <c r="AZ136" s="148">
        <v>733.12189999999998</v>
      </c>
      <c r="BA136" s="149">
        <v>795.34934999999984</v>
      </c>
      <c r="BB136" s="149">
        <v>807.42516000000001</v>
      </c>
      <c r="BC136" s="149">
        <v>805.35860000000014</v>
      </c>
      <c r="BD136" s="149">
        <v>799.37161000000003</v>
      </c>
      <c r="BE136" s="148">
        <v>1020</v>
      </c>
      <c r="BF136" s="148">
        <v>15.328139999999999</v>
      </c>
      <c r="BG136" s="150">
        <v>15882.87</v>
      </c>
      <c r="BH136" s="131"/>
      <c r="BI136" s="151">
        <v>5.0329166580095412</v>
      </c>
      <c r="BK136" s="139" t="s">
        <v>187</v>
      </c>
      <c r="BL136" s="139" t="s">
        <v>145</v>
      </c>
      <c r="BM136" s="148">
        <v>721.43000000000006</v>
      </c>
      <c r="BN136" s="149">
        <v>733.7251</v>
      </c>
      <c r="BO136" s="149">
        <v>790.94084999999984</v>
      </c>
      <c r="BP136" s="149">
        <v>807.40792999999974</v>
      </c>
      <c r="BQ136" s="149">
        <v>804.81223000000023</v>
      </c>
      <c r="BR136" s="148">
        <v>950</v>
      </c>
      <c r="BS136" s="148">
        <v>15.13517</v>
      </c>
      <c r="BT136" s="150">
        <v>14491.28</v>
      </c>
      <c r="BU136" s="131"/>
      <c r="BV136" s="151">
        <v>5.5537690942415034</v>
      </c>
      <c r="BZ136" s="128" t="s">
        <v>187</v>
      </c>
      <c r="CA136" s="128" t="s">
        <v>145</v>
      </c>
      <c r="CB136" s="132">
        <v>742.84</v>
      </c>
      <c r="CC136" s="132">
        <v>721.43000000000006</v>
      </c>
      <c r="CD136" s="132">
        <v>733.73</v>
      </c>
      <c r="CE136" s="132">
        <v>790.93999999999983</v>
      </c>
      <c r="CF136" s="132">
        <v>807.40792999999974</v>
      </c>
      <c r="CG136" s="132">
        <v>880</v>
      </c>
      <c r="CH136" s="132">
        <v>14.86464</v>
      </c>
      <c r="CI136" s="132">
        <v>13326.98</v>
      </c>
      <c r="CJ136" s="132">
        <v>6.0584463246737048</v>
      </c>
    </row>
    <row r="137" spans="1:88">
      <c r="A137" s="210"/>
      <c r="B137" s="215" t="s">
        <v>151</v>
      </c>
      <c r="C137" s="216">
        <v>677.44076942148661</v>
      </c>
      <c r="D137" s="55">
        <v>514.94786292984963</v>
      </c>
      <c r="E137" s="55">
        <v>283.64982307319997</v>
      </c>
      <c r="F137" s="55">
        <v>160.47744990137701</v>
      </c>
      <c r="G137" s="55">
        <v>547.00391890696119</v>
      </c>
      <c r="H137" s="216">
        <v>3830</v>
      </c>
      <c r="I137" s="216">
        <v>106.65192</v>
      </c>
      <c r="J137" s="225">
        <v>397062.95</v>
      </c>
      <c r="K137"/>
      <c r="L137" s="101">
        <f t="shared" si="2"/>
        <v>0.13776251823721181</v>
      </c>
      <c r="N137" s="244"/>
      <c r="O137" s="250" t="s">
        <v>149</v>
      </c>
      <c r="P137" s="251">
        <v>-113.31222109042555</v>
      </c>
      <c r="Q137" s="154">
        <v>19.922899301837553</v>
      </c>
      <c r="R137" s="154">
        <v>-0.60062434165530521</v>
      </c>
      <c r="S137" s="154">
        <v>-51.818665769265294</v>
      </c>
      <c r="T137" s="154">
        <v>-29.250389476408547</v>
      </c>
      <c r="U137" s="251">
        <v>9650</v>
      </c>
      <c r="V137" s="251">
        <v>31.62426</v>
      </c>
      <c r="W137" s="252">
        <v>306097.11</v>
      </c>
      <c r="X137" s="131"/>
      <c r="Y137" s="151">
        <v>-9.5559182105340833E-3</v>
      </c>
      <c r="Z137" s="151"/>
      <c r="AA137" s="152" t="s">
        <v>149</v>
      </c>
      <c r="AB137" s="153">
        <v>18.323229999999995</v>
      </c>
      <c r="AC137" s="154">
        <v>-113.31224000000002</v>
      </c>
      <c r="AD137" s="154">
        <v>19.922909999999995</v>
      </c>
      <c r="AE137" s="154">
        <v>-0.60063999999999984</v>
      </c>
      <c r="AF137" s="154">
        <v>-51.838660000000012</v>
      </c>
      <c r="AG137" s="153">
        <v>9850</v>
      </c>
      <c r="AH137" s="153">
        <v>31.187270000000002</v>
      </c>
      <c r="AI137" s="155">
        <v>287982.90000000002</v>
      </c>
      <c r="AJ137" s="131"/>
      <c r="AK137" s="151">
        <v>-1.8000603508055515E-2</v>
      </c>
      <c r="AL137" s="204"/>
      <c r="AM137" s="142"/>
      <c r="AN137" s="152" t="s">
        <v>149</v>
      </c>
      <c r="AO137" s="153">
        <v>40.812160000000006</v>
      </c>
      <c r="AP137" s="154">
        <v>18.323229999999999</v>
      </c>
      <c r="AQ137" s="154">
        <v>-113.14022999999997</v>
      </c>
      <c r="AR137" s="154">
        <v>20.055109999999999</v>
      </c>
      <c r="AS137" s="154">
        <v>-0.58843999999999985</v>
      </c>
      <c r="AT137" s="153">
        <v>10570</v>
      </c>
      <c r="AU137" s="153">
        <v>30.331009999999999</v>
      </c>
      <c r="AV137" s="155">
        <v>287975.42</v>
      </c>
      <c r="AW137"/>
      <c r="AX137" s="142"/>
      <c r="AY137" s="152" t="s">
        <v>411</v>
      </c>
      <c r="AZ137" s="153">
        <v>645.36742000000027</v>
      </c>
      <c r="BA137" s="154">
        <v>-608.34673999999995</v>
      </c>
      <c r="BB137" s="154">
        <v>-192.95334999999994</v>
      </c>
      <c r="BC137" s="154">
        <v>-671.74829000000068</v>
      </c>
      <c r="BD137" s="154">
        <v>-959.95869000000016</v>
      </c>
      <c r="BE137" s="153">
        <v>7380</v>
      </c>
      <c r="BF137" s="153">
        <v>1364.27</v>
      </c>
      <c r="BG137" s="155">
        <v>10295771.01</v>
      </c>
      <c r="BH137" s="131"/>
      <c r="BI137" s="151">
        <v>-9.3238154681919271E-3</v>
      </c>
      <c r="BK137" s="142"/>
      <c r="BL137" s="152" t="s">
        <v>411</v>
      </c>
      <c r="BM137" s="153">
        <v>1129.4740000000002</v>
      </c>
      <c r="BN137" s="154">
        <v>646.10604000000035</v>
      </c>
      <c r="BO137" s="154">
        <v>-702.82365999999968</v>
      </c>
      <c r="BP137" s="154">
        <v>-194.13334999999978</v>
      </c>
      <c r="BQ137" s="154">
        <v>-651.10768000000064</v>
      </c>
      <c r="BR137" s="153">
        <v>6560</v>
      </c>
      <c r="BS137" s="153">
        <v>1357.38</v>
      </c>
      <c r="BT137" s="155">
        <v>9196167.75</v>
      </c>
      <c r="BU137" s="131"/>
      <c r="BV137" s="151">
        <v>-7.0802066436859053E-3</v>
      </c>
      <c r="BZ137" s="128"/>
      <c r="CA137" s="128" t="s">
        <v>146</v>
      </c>
      <c r="CB137" s="132">
        <v>1479.5100000000004</v>
      </c>
      <c r="CC137" s="132">
        <v>1129.4700000000003</v>
      </c>
      <c r="CD137" s="132">
        <v>646.11000000000047</v>
      </c>
      <c r="CE137" s="132">
        <v>-702.82000000000039</v>
      </c>
      <c r="CF137" s="132">
        <v>-194.13334999999978</v>
      </c>
      <c r="CG137" s="132">
        <v>5680</v>
      </c>
      <c r="CH137" s="132">
        <v>1350.6949999999999</v>
      </c>
      <c r="CI137" s="132">
        <v>8203601.96</v>
      </c>
      <c r="CJ137" s="132">
        <v>-2.3664403873636963E-3</v>
      </c>
    </row>
    <row r="138" spans="1:88">
      <c r="A138" s="210"/>
      <c r="B138" s="215" t="s">
        <v>152</v>
      </c>
      <c r="C138" s="216">
        <v>354.50887625667059</v>
      </c>
      <c r="D138" s="55">
        <v>58.665552989469589</v>
      </c>
      <c r="E138" s="55">
        <v>227.77848575108158</v>
      </c>
      <c r="F138" s="55">
        <v>250.11501113903435</v>
      </c>
      <c r="G138" s="55">
        <v>-419.85071103284577</v>
      </c>
      <c r="H138" s="216">
        <v>6610</v>
      </c>
      <c r="I138" s="216">
        <v>69.428520000000006</v>
      </c>
      <c r="J138" s="225">
        <v>482316.69</v>
      </c>
      <c r="K138"/>
      <c r="L138" s="101">
        <f t="shared" si="2"/>
        <v>-8.7048762719126663E-2</v>
      </c>
      <c r="N138" s="244"/>
      <c r="O138" s="250" t="s">
        <v>150</v>
      </c>
      <c r="P138" s="251">
        <v>430.51990336727687</v>
      </c>
      <c r="Q138" s="154">
        <v>316.90701016748841</v>
      </c>
      <c r="R138" s="154">
        <v>236.33999588191384</v>
      </c>
      <c r="S138" s="154">
        <v>325.66553991498171</v>
      </c>
      <c r="T138" s="154">
        <v>763.92138114145041</v>
      </c>
      <c r="U138" s="251">
        <v>3290</v>
      </c>
      <c r="V138" s="251">
        <v>3.07565</v>
      </c>
      <c r="W138" s="252">
        <v>9875.4599999999991</v>
      </c>
      <c r="X138" s="131"/>
      <c r="Y138" s="151">
        <v>7.7355523807645463</v>
      </c>
      <c r="Z138" s="151"/>
      <c r="AA138" s="152" t="s">
        <v>150</v>
      </c>
      <c r="AB138" s="153">
        <v>446.53344000000016</v>
      </c>
      <c r="AC138" s="154">
        <v>430.5199100000001</v>
      </c>
      <c r="AD138" s="154">
        <v>316.90700000000004</v>
      </c>
      <c r="AE138" s="154">
        <v>236.34</v>
      </c>
      <c r="AF138" s="154">
        <v>325.49545999999992</v>
      </c>
      <c r="AG138" s="153">
        <v>3550</v>
      </c>
      <c r="AH138" s="153">
        <v>3.0274000000000001</v>
      </c>
      <c r="AI138" s="155">
        <v>10307.620000000001</v>
      </c>
      <c r="AJ138" s="131"/>
      <c r="AK138" s="151">
        <v>3.1578139279484487</v>
      </c>
      <c r="AL138" s="204"/>
      <c r="AM138" s="142"/>
      <c r="AN138" s="152" t="s">
        <v>150</v>
      </c>
      <c r="AO138" s="153">
        <v>351.11251999999996</v>
      </c>
      <c r="AP138" s="154">
        <v>445.82220000000001</v>
      </c>
      <c r="AQ138" s="154">
        <v>430.51990999999998</v>
      </c>
      <c r="AR138" s="154">
        <v>317.08787999999987</v>
      </c>
      <c r="AS138" s="154">
        <v>235.50137000000001</v>
      </c>
      <c r="AT138" s="153">
        <v>3830</v>
      </c>
      <c r="AU138" s="153">
        <v>2.95913</v>
      </c>
      <c r="AV138" s="155">
        <v>10679.96</v>
      </c>
      <c r="AW138"/>
      <c r="AX138" s="142"/>
      <c r="AY138" s="152" t="s">
        <v>410</v>
      </c>
      <c r="AZ138" s="153">
        <v>78.830979999999983</v>
      </c>
      <c r="BA138" s="154">
        <v>118.58690999999999</v>
      </c>
      <c r="BB138" s="154">
        <v>98.130839999999978</v>
      </c>
      <c r="BC138" s="154">
        <v>109.27118999999998</v>
      </c>
      <c r="BD138" s="154">
        <v>153.44492000000005</v>
      </c>
      <c r="BE138" s="153"/>
      <c r="BF138" s="153">
        <v>25.026769999999999</v>
      </c>
      <c r="BG138" s="155"/>
      <c r="BH138" s="131"/>
      <c r="BI138" s="151" t="e">
        <v>#DIV/0!</v>
      </c>
      <c r="BK138" s="142"/>
      <c r="BL138" s="152" t="s">
        <v>410</v>
      </c>
      <c r="BM138" s="153">
        <v>65.22</v>
      </c>
      <c r="BN138" s="154">
        <v>78.84</v>
      </c>
      <c r="BO138" s="154">
        <v>118.58000000000001</v>
      </c>
      <c r="BP138" s="154">
        <v>98.140839999999997</v>
      </c>
      <c r="BQ138" s="154">
        <v>109.00012999999998</v>
      </c>
      <c r="BR138" s="153"/>
      <c r="BS138" s="153">
        <v>24.895479999999999</v>
      </c>
      <c r="BT138" s="155"/>
      <c r="BU138" s="131"/>
      <c r="BV138" s="151" t="e">
        <v>#DIV/0!</v>
      </c>
      <c r="BZ138" s="128"/>
      <c r="CA138" s="128" t="s">
        <v>147</v>
      </c>
      <c r="CB138" s="132">
        <v>1230.6199999999999</v>
      </c>
      <c r="CC138" s="132">
        <v>1046.53</v>
      </c>
      <c r="CD138" s="132">
        <v>1392.5100000000004</v>
      </c>
      <c r="CE138" s="132">
        <v>419.26999999999992</v>
      </c>
      <c r="CF138" s="132">
        <v>67.81039999999993</v>
      </c>
      <c r="CG138" s="132">
        <v>3420</v>
      </c>
      <c r="CH138" s="132">
        <v>246.86419000000001</v>
      </c>
      <c r="CI138" s="132">
        <v>852561.42</v>
      </c>
      <c r="CJ138" s="132">
        <v>7.9537260787615662E-3</v>
      </c>
    </row>
    <row r="139" spans="1:88">
      <c r="A139" s="210"/>
      <c r="B139" s="215" t="s">
        <v>153</v>
      </c>
      <c r="C139" s="216">
        <v>249.5390955404396</v>
      </c>
      <c r="D139" s="55">
        <v>212.28571950319437</v>
      </c>
      <c r="E139" s="55">
        <v>223.54949705698951</v>
      </c>
      <c r="F139" s="55">
        <v>231.95706152939707</v>
      </c>
      <c r="G139" s="55">
        <v>207.32627951855901</v>
      </c>
      <c r="H139" s="216">
        <v>1820</v>
      </c>
      <c r="I139" s="216">
        <v>1.26797</v>
      </c>
      <c r="J139" s="225">
        <v>2361</v>
      </c>
      <c r="K139"/>
      <c r="L139" s="101">
        <f t="shared" si="2"/>
        <v>8.7812909580075811</v>
      </c>
      <c r="N139" s="244"/>
      <c r="O139" s="250" t="s">
        <v>151</v>
      </c>
      <c r="P139" s="251">
        <v>192.05989854494547</v>
      </c>
      <c r="Q139" s="154">
        <v>677.44076942148706</v>
      </c>
      <c r="R139" s="154">
        <v>515.31084292984997</v>
      </c>
      <c r="S139" s="154">
        <v>283.64982307319991</v>
      </c>
      <c r="T139" s="154">
        <v>160.24612190137671</v>
      </c>
      <c r="U139" s="251">
        <v>3660</v>
      </c>
      <c r="V139" s="251">
        <v>104.91809000000001</v>
      </c>
      <c r="W139" s="252">
        <v>377088.85</v>
      </c>
      <c r="X139" s="131"/>
      <c r="Y139" s="151">
        <v>4.2495587419616551E-2</v>
      </c>
      <c r="Z139" s="151"/>
      <c r="AA139" s="152" t="s">
        <v>151</v>
      </c>
      <c r="AB139" s="153">
        <v>-3.372679999999999</v>
      </c>
      <c r="AC139" s="154">
        <v>192.05989</v>
      </c>
      <c r="AD139" s="154">
        <v>677.44078000000025</v>
      </c>
      <c r="AE139" s="154">
        <v>515.31083999999987</v>
      </c>
      <c r="AF139" s="154">
        <v>286.84638000000001</v>
      </c>
      <c r="AG139" s="153">
        <v>3580</v>
      </c>
      <c r="AH139" s="153">
        <v>103.32022000000001</v>
      </c>
      <c r="AI139" s="155">
        <v>367014.16</v>
      </c>
      <c r="AJ139" s="131"/>
      <c r="AK139" s="151">
        <v>7.8156761036140956E-2</v>
      </c>
      <c r="AL139" s="204"/>
      <c r="AM139" s="142"/>
      <c r="AN139" s="152" t="s">
        <v>151</v>
      </c>
      <c r="AO139" s="153">
        <v>-183.72552000000002</v>
      </c>
      <c r="AP139" s="154">
        <v>-3.3726899999999902</v>
      </c>
      <c r="AQ139" s="154">
        <v>192.05989000000005</v>
      </c>
      <c r="AR139" s="154">
        <v>677.45082999999977</v>
      </c>
      <c r="AS139" s="154">
        <v>515.31990999999982</v>
      </c>
      <c r="AT139" s="153">
        <v>3540</v>
      </c>
      <c r="AU139" s="153">
        <v>100.6994</v>
      </c>
      <c r="AV139" s="155">
        <v>352992.73</v>
      </c>
      <c r="AW139"/>
      <c r="AX139" s="142"/>
      <c r="AY139" s="152" t="s">
        <v>147</v>
      </c>
      <c r="AZ139" s="153">
        <v>1389.5665700000002</v>
      </c>
      <c r="BA139" s="154">
        <v>404.79950999999988</v>
      </c>
      <c r="BB139" s="154">
        <v>64.620399999999961</v>
      </c>
      <c r="BC139" s="154">
        <v>64.772610000000142</v>
      </c>
      <c r="BD139" s="154">
        <v>-388.22195000000033</v>
      </c>
      <c r="BE139" s="153">
        <v>3630</v>
      </c>
      <c r="BF139" s="153">
        <v>254.45478</v>
      </c>
      <c r="BG139" s="155">
        <v>860716.2</v>
      </c>
      <c r="BH139" s="131"/>
      <c r="BI139" s="151">
        <v>-4.5104524580808443E-2</v>
      </c>
      <c r="BK139" s="142"/>
      <c r="BL139" s="152" t="s">
        <v>147</v>
      </c>
      <c r="BM139" s="153">
        <v>1046.529</v>
      </c>
      <c r="BN139" s="154">
        <v>1392.5103700000002</v>
      </c>
      <c r="BO139" s="154">
        <v>419.26791999999989</v>
      </c>
      <c r="BP139" s="154">
        <v>67.81039999999993</v>
      </c>
      <c r="BQ139" s="154">
        <v>53.327890000000203</v>
      </c>
      <c r="BR139" s="153">
        <v>3580</v>
      </c>
      <c r="BS139" s="153">
        <v>249.86563000000001</v>
      </c>
      <c r="BT139" s="155">
        <v>841475.34</v>
      </c>
      <c r="BU139" s="131"/>
      <c r="BV139" s="151">
        <v>6.3374275471935054E-3</v>
      </c>
      <c r="BZ139" s="128"/>
      <c r="CA139" s="128" t="s">
        <v>367</v>
      </c>
      <c r="CB139" s="132">
        <v>206.19000000000003</v>
      </c>
      <c r="CC139" s="132">
        <v>65.22</v>
      </c>
      <c r="CD139" s="132">
        <v>78.839999999999975</v>
      </c>
      <c r="CE139" s="132">
        <v>118.58</v>
      </c>
      <c r="CF139" s="132">
        <v>98.140839999999997</v>
      </c>
      <c r="CG139" s="132"/>
      <c r="CH139" s="132">
        <v>24.763179999999998</v>
      </c>
      <c r="CI139" s="132"/>
      <c r="CJ139" s="132" t="e">
        <v>#DIV/0!</v>
      </c>
    </row>
    <row r="140" spans="1:88">
      <c r="A140" s="210"/>
      <c r="B140" s="215" t="s">
        <v>154</v>
      </c>
      <c r="C140" s="216">
        <v>4215.6234926852676</v>
      </c>
      <c r="D140" s="55">
        <v>3167.3947059680245</v>
      </c>
      <c r="E140" s="55">
        <v>2906.0717024095889</v>
      </c>
      <c r="F140" s="55">
        <v>2403.9991343005372</v>
      </c>
      <c r="G140" s="55">
        <v>1638.1907716929668</v>
      </c>
      <c r="H140" s="216">
        <v>2400</v>
      </c>
      <c r="I140" s="216">
        <v>95.540400000000005</v>
      </c>
      <c r="J140" s="225">
        <v>231476.28</v>
      </c>
      <c r="K140"/>
      <c r="L140" s="101">
        <f t="shared" si="2"/>
        <v>0.7077143159951278</v>
      </c>
      <c r="N140" s="244"/>
      <c r="O140" s="250" t="s">
        <v>152</v>
      </c>
      <c r="P140" s="251">
        <v>28.794387894775607</v>
      </c>
      <c r="Q140" s="154">
        <v>354.50887625667059</v>
      </c>
      <c r="R140" s="154">
        <v>58.665552989469603</v>
      </c>
      <c r="S140" s="154">
        <v>227.77848575108152</v>
      </c>
      <c r="T140" s="154">
        <v>250.0247241390345</v>
      </c>
      <c r="U140" s="251">
        <v>5960</v>
      </c>
      <c r="V140" s="251">
        <v>69.037509999999997</v>
      </c>
      <c r="W140" s="252">
        <v>435414.73</v>
      </c>
      <c r="X140" s="131"/>
      <c r="Y140" s="151">
        <v>5.7422201618910443E-2</v>
      </c>
      <c r="Z140" s="151"/>
      <c r="AA140" s="152" t="s">
        <v>152</v>
      </c>
      <c r="AB140" s="153">
        <v>-131.37327000000002</v>
      </c>
      <c r="AC140" s="154">
        <v>28.794389999999961</v>
      </c>
      <c r="AD140" s="154">
        <v>354.50889000000006</v>
      </c>
      <c r="AE140" s="154">
        <v>58.665520000000001</v>
      </c>
      <c r="AF140" s="154">
        <v>227.75967000000006</v>
      </c>
      <c r="AG140" s="153">
        <v>5640</v>
      </c>
      <c r="AH140" s="153">
        <v>68.863510000000005</v>
      </c>
      <c r="AI140" s="155">
        <v>386547.14</v>
      </c>
      <c r="AJ140" s="131"/>
      <c r="AK140" s="151">
        <v>5.8921576809493413E-2</v>
      </c>
      <c r="AL140" s="204"/>
      <c r="AM140" s="142"/>
      <c r="AN140" s="152" t="s">
        <v>152</v>
      </c>
      <c r="AO140" s="153">
        <v>-134.12339999999995</v>
      </c>
      <c r="AP140" s="154">
        <v>-131.37326999999993</v>
      </c>
      <c r="AQ140" s="154">
        <v>28.794389999999961</v>
      </c>
      <c r="AR140" s="154">
        <v>354.50888999999989</v>
      </c>
      <c r="AS140" s="154">
        <v>58.665520000000001</v>
      </c>
      <c r="AT140" s="153">
        <v>5620</v>
      </c>
      <c r="AU140" s="153">
        <v>67.959360000000004</v>
      </c>
      <c r="AV140" s="155">
        <v>368806.58</v>
      </c>
      <c r="AW140"/>
      <c r="AX140" s="142"/>
      <c r="AY140" s="152" t="s">
        <v>456</v>
      </c>
      <c r="AZ140" s="153">
        <v>413.76786999999996</v>
      </c>
      <c r="BA140" s="154">
        <v>397.91942999999998</v>
      </c>
      <c r="BB140" s="154">
        <v>408.82470000000006</v>
      </c>
      <c r="BC140" s="154">
        <v>421.04046999999991</v>
      </c>
      <c r="BD140" s="154">
        <v>472.38744999999983</v>
      </c>
      <c r="BE140" s="153">
        <v>1650</v>
      </c>
      <c r="BF140" s="153">
        <v>6.6893000000000002</v>
      </c>
      <c r="BG140" s="155">
        <v>11186.44</v>
      </c>
      <c r="BH140" s="131"/>
      <c r="BI140" s="151">
        <v>4.2228577635065294</v>
      </c>
      <c r="BK140" s="142"/>
      <c r="BL140" s="152" t="s">
        <v>456</v>
      </c>
      <c r="BM140" s="153">
        <v>418.9799999999999</v>
      </c>
      <c r="BN140" s="154">
        <v>413.78786999999994</v>
      </c>
      <c r="BO140" s="154">
        <v>392.47999999999985</v>
      </c>
      <c r="BP140" s="154">
        <v>408.92470000000014</v>
      </c>
      <c r="BQ140" s="154">
        <v>421.00397999999996</v>
      </c>
      <c r="BR140" s="153">
        <v>1460</v>
      </c>
      <c r="BS140" s="153">
        <v>6.76973</v>
      </c>
      <c r="BT140" s="155">
        <v>10589.73</v>
      </c>
      <c r="BU140" s="131"/>
      <c r="BV140" s="151">
        <v>3.9755874795674675</v>
      </c>
      <c r="BZ140" s="128"/>
      <c r="CA140" s="128" t="s">
        <v>148</v>
      </c>
      <c r="CB140" s="132">
        <v>495.59</v>
      </c>
      <c r="CC140" s="132">
        <v>418.9799999999999</v>
      </c>
      <c r="CD140" s="132">
        <v>413.78999999999996</v>
      </c>
      <c r="CE140" s="132">
        <v>392.47999999999985</v>
      </c>
      <c r="CF140" s="132">
        <v>408.92470000000014</v>
      </c>
      <c r="CG140" s="132">
        <v>1260</v>
      </c>
      <c r="CH140" s="132">
        <v>6.6458199999999996</v>
      </c>
      <c r="CI140" s="132">
        <v>8676.24</v>
      </c>
      <c r="CJ140" s="132">
        <v>4.7131556987819625</v>
      </c>
    </row>
    <row r="141" spans="1:88">
      <c r="A141" s="210"/>
      <c r="B141" s="215" t="s">
        <v>341</v>
      </c>
      <c r="C141" s="216">
        <v>285.32590987468609</v>
      </c>
      <c r="D141" s="55">
        <v>302.20502975982731</v>
      </c>
      <c r="E141" s="55">
        <v>236.90103480470023</v>
      </c>
      <c r="F141" s="55">
        <v>320.70932601391581</v>
      </c>
      <c r="G141" s="55">
        <v>204.46712935911503</v>
      </c>
      <c r="H141" s="216"/>
      <c r="I141" s="216"/>
      <c r="J141" s="225"/>
      <c r="K141"/>
      <c r="L141" s="101" t="e">
        <f t="shared" si="2"/>
        <v>#DIV/0!</v>
      </c>
      <c r="N141" s="244"/>
      <c r="O141" s="250" t="s">
        <v>153</v>
      </c>
      <c r="P141" s="251">
        <v>258.56723639243671</v>
      </c>
      <c r="Q141" s="154">
        <v>249.5390955404396</v>
      </c>
      <c r="R141" s="154">
        <v>212.28571950319434</v>
      </c>
      <c r="S141" s="154">
        <v>223.54949705698951</v>
      </c>
      <c r="T141" s="154">
        <v>231.95706152939707</v>
      </c>
      <c r="U141" s="251">
        <v>1790</v>
      </c>
      <c r="V141" s="251">
        <v>1.2963100000000001</v>
      </c>
      <c r="W141" s="252">
        <v>2594.2600000000002</v>
      </c>
      <c r="X141" s="131"/>
      <c r="Y141" s="151">
        <v>8.9411647841541342</v>
      </c>
      <c r="Z141" s="151"/>
      <c r="AA141" s="152" t="s">
        <v>153</v>
      </c>
      <c r="AB141" s="153">
        <v>283.64269999999988</v>
      </c>
      <c r="AC141" s="154">
        <v>258.56723</v>
      </c>
      <c r="AD141" s="154">
        <v>249.53910000000002</v>
      </c>
      <c r="AE141" s="154">
        <v>212.28572000000003</v>
      </c>
      <c r="AF141" s="154">
        <v>227.69790000000003</v>
      </c>
      <c r="AG141" s="153"/>
      <c r="AH141" s="153">
        <v>1.26867</v>
      </c>
      <c r="AI141" s="155"/>
      <c r="AJ141" s="131"/>
      <c r="AK141" s="151" t="e">
        <v>#DIV/0!</v>
      </c>
      <c r="AL141" s="204"/>
      <c r="AM141" s="142"/>
      <c r="AN141" s="152" t="s">
        <v>153</v>
      </c>
      <c r="AO141" s="153">
        <v>278.70999999999998</v>
      </c>
      <c r="AP141" s="154">
        <v>283.64270999999997</v>
      </c>
      <c r="AQ141" s="154">
        <v>258.56722999999994</v>
      </c>
      <c r="AR141" s="154">
        <v>249.53910000000002</v>
      </c>
      <c r="AS141" s="154">
        <v>212.28572000000003</v>
      </c>
      <c r="AT141" s="153">
        <v>1920</v>
      </c>
      <c r="AU141" s="153">
        <v>1.24502</v>
      </c>
      <c r="AV141" s="155">
        <v>2389.23</v>
      </c>
      <c r="AW141"/>
      <c r="AX141" s="142"/>
      <c r="AY141" s="152" t="s">
        <v>149</v>
      </c>
      <c r="AZ141" s="153">
        <v>2.0465800000000081</v>
      </c>
      <c r="BA141" s="154">
        <v>38.332160000000002</v>
      </c>
      <c r="BB141" s="154">
        <v>15.37485</v>
      </c>
      <c r="BC141" s="154">
        <v>-119.76175999999997</v>
      </c>
      <c r="BD141" s="154">
        <v>11.924099999999997</v>
      </c>
      <c r="BE141" s="153">
        <v>10760</v>
      </c>
      <c r="BF141" s="153">
        <v>29.902000000000001</v>
      </c>
      <c r="BG141" s="155">
        <v>315509.40000000002</v>
      </c>
      <c r="BH141" s="131"/>
      <c r="BI141" s="151">
        <v>3.7793168761374452E-3</v>
      </c>
      <c r="BK141" s="142"/>
      <c r="BL141" s="152" t="s">
        <v>149</v>
      </c>
      <c r="BM141" s="153">
        <v>142.96</v>
      </c>
      <c r="BN141" s="154">
        <v>2.0565800000000061</v>
      </c>
      <c r="BO141" s="154">
        <v>32.102159999999998</v>
      </c>
      <c r="BP141" s="154">
        <v>15.374849999999999</v>
      </c>
      <c r="BQ141" s="154">
        <v>-119.48015999999994</v>
      </c>
      <c r="BR141" s="153">
        <v>10400</v>
      </c>
      <c r="BS141" s="153">
        <v>29.71697</v>
      </c>
      <c r="BT141" s="155">
        <v>301267.57</v>
      </c>
      <c r="BU141" s="131"/>
      <c r="BV141" s="151">
        <v>-3.9659150833924788E-2</v>
      </c>
      <c r="BZ141" s="128"/>
      <c r="CA141" s="128" t="s">
        <v>149</v>
      </c>
      <c r="CB141" s="132">
        <v>154.51000000000002</v>
      </c>
      <c r="CC141" s="132">
        <v>142.96</v>
      </c>
      <c r="CD141" s="132">
        <v>2.0600000000000014</v>
      </c>
      <c r="CE141" s="132">
        <v>32.1</v>
      </c>
      <c r="CF141" s="132">
        <v>15.374849999999999</v>
      </c>
      <c r="CG141" s="132">
        <v>9800</v>
      </c>
      <c r="CH141" s="132">
        <v>29.239920000000001</v>
      </c>
      <c r="CI141" s="132">
        <v>292621.64</v>
      </c>
      <c r="CJ141" s="132">
        <v>5.2541739565125801E-3</v>
      </c>
    </row>
    <row r="142" spans="1:88">
      <c r="A142" s="211" t="s">
        <v>188</v>
      </c>
      <c r="B142" s="207"/>
      <c r="C142" s="213">
        <v>6220.8844163110643</v>
      </c>
      <c r="D142" s="214">
        <v>5438.0412100007306</v>
      </c>
      <c r="E142" s="214">
        <v>4499.6179060898212</v>
      </c>
      <c r="F142" s="214">
        <v>4861.6368442811945</v>
      </c>
      <c r="G142" s="214">
        <v>4188.4859089661777</v>
      </c>
      <c r="H142" s="213">
        <v>45850</v>
      </c>
      <c r="I142" s="213">
        <v>2016.8421800000001</v>
      </c>
      <c r="J142" s="224">
        <v>16073807.299999999</v>
      </c>
      <c r="K142"/>
      <c r="L142" s="101">
        <f t="shared" si="2"/>
        <v>2.6057833286119946E-2</v>
      </c>
      <c r="N142" s="244"/>
      <c r="O142" s="250" t="s">
        <v>154</v>
      </c>
      <c r="P142" s="251">
        <v>4085.5993765827116</v>
      </c>
      <c r="Q142" s="154">
        <v>4215.6234926852667</v>
      </c>
      <c r="R142" s="154">
        <v>3157.3613959680251</v>
      </c>
      <c r="S142" s="154">
        <v>2894.7805824095881</v>
      </c>
      <c r="T142" s="154">
        <v>2376.391108800537</v>
      </c>
      <c r="U142" s="251">
        <v>2170</v>
      </c>
      <c r="V142" s="251">
        <v>95.540800000000004</v>
      </c>
      <c r="W142" s="252">
        <v>213230.46</v>
      </c>
      <c r="X142" s="131"/>
      <c r="Y142" s="151">
        <v>1.114470750942683</v>
      </c>
      <c r="Z142" s="151"/>
      <c r="AA142" s="152" t="s">
        <v>154</v>
      </c>
      <c r="AB142" s="153">
        <v>4113.3115299999999</v>
      </c>
      <c r="AC142" s="154">
        <v>4085.5993999999992</v>
      </c>
      <c r="AD142" s="154">
        <v>4215.6234699999995</v>
      </c>
      <c r="AE142" s="154">
        <v>3157.3614000000007</v>
      </c>
      <c r="AF142" s="154">
        <v>2893.1273100000008</v>
      </c>
      <c r="AG142" s="153">
        <v>2050</v>
      </c>
      <c r="AH142" s="153">
        <v>92.701099999999997</v>
      </c>
      <c r="AI142" s="155">
        <v>190864.19</v>
      </c>
      <c r="AJ142" s="131"/>
      <c r="AK142" s="151">
        <v>1.5158041484890385</v>
      </c>
      <c r="AL142" s="204"/>
      <c r="AM142" s="142"/>
      <c r="AN142" s="152" t="s">
        <v>154</v>
      </c>
      <c r="AO142" s="153">
        <v>3619.2857099999997</v>
      </c>
      <c r="AP142" s="154">
        <v>4113.3114700000006</v>
      </c>
      <c r="AQ142" s="154">
        <v>4085.599400000001</v>
      </c>
      <c r="AR142" s="154">
        <v>4216.2666000000008</v>
      </c>
      <c r="AS142" s="154">
        <v>3157.4381800000006</v>
      </c>
      <c r="AT142" s="153">
        <v>1980</v>
      </c>
      <c r="AU142" s="153">
        <v>91.703800000000001</v>
      </c>
      <c r="AV142" s="155">
        <v>182854.61</v>
      </c>
      <c r="AW142"/>
      <c r="AX142" s="142"/>
      <c r="AY142" s="152" t="s">
        <v>150</v>
      </c>
      <c r="AZ142" s="153">
        <v>301.11588999999998</v>
      </c>
      <c r="BA142" s="154">
        <v>349.59793000000002</v>
      </c>
      <c r="BB142" s="154">
        <v>444.00927000000001</v>
      </c>
      <c r="BC142" s="154">
        <v>427.26516000000004</v>
      </c>
      <c r="BD142" s="154">
        <v>314.63114999999993</v>
      </c>
      <c r="BE142" s="153">
        <v>4280</v>
      </c>
      <c r="BF142" s="153">
        <v>2.9098700000000002</v>
      </c>
      <c r="BG142" s="155">
        <v>11186.89</v>
      </c>
      <c r="BH142" s="131"/>
      <c r="BI142" s="151">
        <v>2.8124988267516704</v>
      </c>
      <c r="BK142" s="142"/>
      <c r="BL142" s="152" t="s">
        <v>150</v>
      </c>
      <c r="BM142" s="153">
        <v>371.22141999999991</v>
      </c>
      <c r="BN142" s="154">
        <v>302.76362</v>
      </c>
      <c r="BO142" s="154">
        <v>350.60253999999998</v>
      </c>
      <c r="BP142" s="154">
        <v>448.77926999999994</v>
      </c>
      <c r="BQ142" s="154">
        <v>428.27406000000008</v>
      </c>
      <c r="BR142" s="153">
        <v>3770</v>
      </c>
      <c r="BS142" s="153">
        <v>2.83907</v>
      </c>
      <c r="BT142" s="155">
        <v>10751.45</v>
      </c>
      <c r="BU142" s="131"/>
      <c r="BV142" s="151">
        <v>3.9834074473675649</v>
      </c>
      <c r="BZ142" s="128"/>
      <c r="CA142" s="128" t="s">
        <v>150</v>
      </c>
      <c r="CB142" s="132">
        <v>246.65999999999997</v>
      </c>
      <c r="CC142" s="132">
        <v>371.21999999999986</v>
      </c>
      <c r="CD142" s="132">
        <v>302.75999999999993</v>
      </c>
      <c r="CE142" s="132">
        <v>350.59999999999997</v>
      </c>
      <c r="CF142" s="132">
        <v>448.77926999999994</v>
      </c>
      <c r="CG142" s="132">
        <v>3160</v>
      </c>
      <c r="CH142" s="132">
        <v>2.7964799999999999</v>
      </c>
      <c r="CI142" s="132">
        <v>9592.49</v>
      </c>
      <c r="CJ142" s="132">
        <v>4.6784439702308775</v>
      </c>
    </row>
    <row r="143" spans="1:88">
      <c r="A143" s="211" t="s">
        <v>185</v>
      </c>
      <c r="B143" s="211" t="s">
        <v>155</v>
      </c>
      <c r="C143" s="213">
        <v>281.17225269445868</v>
      </c>
      <c r="D143" s="214">
        <v>335.15765239487655</v>
      </c>
      <c r="E143" s="214">
        <v>171.0378413866367</v>
      </c>
      <c r="F143" s="214">
        <v>168.20728689063915</v>
      </c>
      <c r="G143" s="214">
        <v>344.30755769436195</v>
      </c>
      <c r="H143" s="213">
        <v>4860</v>
      </c>
      <c r="I143" s="213">
        <v>2.8663799999999999</v>
      </c>
      <c r="J143" s="224">
        <v>15052.46</v>
      </c>
      <c r="K143"/>
      <c r="L143" s="101">
        <f t="shared" si="2"/>
        <v>2.2873839737449027</v>
      </c>
      <c r="N143" s="244"/>
      <c r="O143" s="250" t="s">
        <v>341</v>
      </c>
      <c r="P143" s="251">
        <v>274.36751403885972</v>
      </c>
      <c r="Q143" s="154">
        <v>285.32590987468603</v>
      </c>
      <c r="R143" s="154">
        <v>302.2050297598272</v>
      </c>
      <c r="S143" s="154">
        <v>236.9010348047002</v>
      </c>
      <c r="T143" s="154">
        <v>313.49511259391585</v>
      </c>
      <c r="U143" s="251"/>
      <c r="V143" s="251"/>
      <c r="W143" s="252"/>
      <c r="X143" s="131"/>
      <c r="Y143" s="151" t="e">
        <v>#DIV/0!</v>
      </c>
      <c r="Z143" s="151"/>
      <c r="AA143" s="152" t="s">
        <v>341</v>
      </c>
      <c r="AB143" s="153">
        <v>240.63918000000001</v>
      </c>
      <c r="AC143" s="154">
        <v>274.36750000000001</v>
      </c>
      <c r="AD143" s="154">
        <v>285.32588999999996</v>
      </c>
      <c r="AE143" s="154">
        <v>302.06352000000004</v>
      </c>
      <c r="AF143" s="154">
        <v>240.60552000000004</v>
      </c>
      <c r="AG143" s="153"/>
      <c r="AH143" s="153"/>
      <c r="AI143" s="155"/>
      <c r="AJ143" s="131"/>
      <c r="AK143" s="151" t="e">
        <v>#DIV/0!</v>
      </c>
      <c r="AL143" s="204"/>
      <c r="AM143" s="142"/>
      <c r="AN143" s="152" t="s">
        <v>341</v>
      </c>
      <c r="AO143" s="153">
        <v>253.18827000000002</v>
      </c>
      <c r="AP143" s="154">
        <v>240.63917999999995</v>
      </c>
      <c r="AQ143" s="154">
        <v>274.36750000000001</v>
      </c>
      <c r="AR143" s="154">
        <v>288.27455000000003</v>
      </c>
      <c r="AS143" s="154">
        <v>317.01542000000001</v>
      </c>
      <c r="AT143" s="153"/>
      <c r="AU143" s="153"/>
      <c r="AV143" s="155"/>
      <c r="AW143"/>
      <c r="AX143" s="142"/>
      <c r="AY143" s="152" t="s">
        <v>151</v>
      </c>
      <c r="AZ143" s="153">
        <v>529.8201600000001</v>
      </c>
      <c r="BA143" s="154">
        <v>-183.58314000000004</v>
      </c>
      <c r="BB143" s="154">
        <v>-2.5842099999999846</v>
      </c>
      <c r="BC143" s="154">
        <v>190.43274000000002</v>
      </c>
      <c r="BD143" s="154">
        <v>675.73041999999987</v>
      </c>
      <c r="BE143" s="153">
        <v>3470</v>
      </c>
      <c r="BF143" s="153">
        <v>99.138689999999997</v>
      </c>
      <c r="BG143" s="155">
        <v>341480.84</v>
      </c>
      <c r="BH143" s="131"/>
      <c r="BI143" s="151">
        <v>0.19788238192221846</v>
      </c>
      <c r="BK143" s="142"/>
      <c r="BL143" s="152" t="s">
        <v>151</v>
      </c>
      <c r="BM143" s="153">
        <v>309.27200000000011</v>
      </c>
      <c r="BN143" s="154">
        <v>531.19405000000006</v>
      </c>
      <c r="BO143" s="154">
        <v>-180.51684</v>
      </c>
      <c r="BP143" s="154">
        <v>5.115789999999997</v>
      </c>
      <c r="BQ143" s="154">
        <v>190.02733000000001</v>
      </c>
      <c r="BR143" s="153">
        <v>3270</v>
      </c>
      <c r="BS143" s="153">
        <v>98.393569999999997</v>
      </c>
      <c r="BT143" s="155">
        <v>325827.52</v>
      </c>
      <c r="BU143" s="131"/>
      <c r="BV143" s="151">
        <v>5.8321448722317863E-2</v>
      </c>
      <c r="BZ143" s="128"/>
      <c r="CA143" s="128" t="s">
        <v>151</v>
      </c>
      <c r="CB143" s="132">
        <v>47.990000000000052</v>
      </c>
      <c r="CC143" s="132">
        <v>309.27000000000015</v>
      </c>
      <c r="CD143" s="132">
        <v>531.19000000000017</v>
      </c>
      <c r="CE143" s="132">
        <v>-180.51999999999992</v>
      </c>
      <c r="CF143" s="132">
        <v>5.1357899999999965</v>
      </c>
      <c r="CG143" s="132">
        <v>2470</v>
      </c>
      <c r="CH143" s="132">
        <v>96.706760000000003</v>
      </c>
      <c r="CI143" s="132">
        <v>249394.04</v>
      </c>
      <c r="CJ143" s="132">
        <v>2.0593074317253116E-3</v>
      </c>
    </row>
    <row r="144" spans="1:88">
      <c r="A144" s="210"/>
      <c r="B144" s="215" t="s">
        <v>326</v>
      </c>
      <c r="C144" s="216">
        <v>120.61187016619598</v>
      </c>
      <c r="D144" s="55">
        <v>104.57526279766611</v>
      </c>
      <c r="E144" s="55">
        <v>-22.310482186420973</v>
      </c>
      <c r="F144" s="55">
        <v>-250.16624056480953</v>
      </c>
      <c r="G144" s="55">
        <v>119.08101791068495</v>
      </c>
      <c r="H144" s="216">
        <v>5670</v>
      </c>
      <c r="I144" s="216">
        <v>9.4853900000000007</v>
      </c>
      <c r="J144" s="225">
        <v>57398.77</v>
      </c>
      <c r="K144"/>
      <c r="L144" s="101">
        <f t="shared" si="2"/>
        <v>0.20746266498512939</v>
      </c>
      <c r="N144" s="241" t="s">
        <v>188</v>
      </c>
      <c r="O144" s="242"/>
      <c r="P144" s="247">
        <v>5910.1671914735916</v>
      </c>
      <c r="Q144" s="248">
        <v>6220.8844163110634</v>
      </c>
      <c r="R144" s="248">
        <v>5397.4492200007317</v>
      </c>
      <c r="S144" s="248">
        <v>4485.6599860898195</v>
      </c>
      <c r="T144" s="248">
        <v>4707.2335371111958</v>
      </c>
      <c r="U144" s="247">
        <v>42250</v>
      </c>
      <c r="V144" s="247">
        <v>2004.2335000000003</v>
      </c>
      <c r="W144" s="249">
        <v>14571040.52</v>
      </c>
      <c r="X144" s="131"/>
      <c r="Y144" s="151">
        <v>3.230540420672165E-2</v>
      </c>
      <c r="Z144" s="151"/>
      <c r="AA144" s="140"/>
      <c r="AB144" s="148">
        <v>6172.45075</v>
      </c>
      <c r="AC144" s="149">
        <v>5910.1671800000004</v>
      </c>
      <c r="AD144" s="149">
        <v>6220.8843899999993</v>
      </c>
      <c r="AE144" s="149">
        <v>5397.3075399999998</v>
      </c>
      <c r="AF144" s="149">
        <v>4493.8636600000009</v>
      </c>
      <c r="AG144" s="148">
        <v>39620</v>
      </c>
      <c r="AH144" s="148">
        <v>1988.0379699999996</v>
      </c>
      <c r="AI144" s="150">
        <v>13349838.899999999</v>
      </c>
      <c r="AJ144" s="131"/>
      <c r="AK144" s="151">
        <v>3.3662306291950841E-2</v>
      </c>
      <c r="AL144" s="204"/>
      <c r="AM144" s="139" t="s">
        <v>188</v>
      </c>
      <c r="AN144" s="140"/>
      <c r="AO144" s="148">
        <v>5335.0649699999985</v>
      </c>
      <c r="AP144" s="149">
        <v>6171.5034100000012</v>
      </c>
      <c r="AQ144" s="149">
        <v>5910.7851100000007</v>
      </c>
      <c r="AR144" s="149">
        <v>6225.2113099999997</v>
      </c>
      <c r="AS144" s="149">
        <v>5400.7098099999994</v>
      </c>
      <c r="AT144" s="148">
        <v>41520</v>
      </c>
      <c r="AU144" s="148">
        <v>1971.2167800000004</v>
      </c>
      <c r="AV144" s="150">
        <v>12875598.740000002</v>
      </c>
      <c r="AW144"/>
      <c r="AX144" s="142"/>
      <c r="AY144" s="152" t="s">
        <v>152</v>
      </c>
      <c r="AZ144" s="153">
        <v>-12.096089999999982</v>
      </c>
      <c r="BA144" s="154">
        <v>-137.59999999999997</v>
      </c>
      <c r="BB144" s="154">
        <v>-134.76183</v>
      </c>
      <c r="BC144" s="154">
        <v>26.201320000000006</v>
      </c>
      <c r="BD144" s="154">
        <v>351.15616999999986</v>
      </c>
      <c r="BE144" s="153">
        <v>5370</v>
      </c>
      <c r="BF144" s="153">
        <v>67.725980000000007</v>
      </c>
      <c r="BG144" s="155">
        <v>355637.45</v>
      </c>
      <c r="BH144" s="131"/>
      <c r="BI144" s="151">
        <v>9.8739930229507555E-2</v>
      </c>
      <c r="BK144" s="142"/>
      <c r="BL144" s="152" t="s">
        <v>152</v>
      </c>
      <c r="BM144" s="153">
        <v>-77.760000000000019</v>
      </c>
      <c r="BN144" s="154">
        <v>-11.396089999999994</v>
      </c>
      <c r="BO144" s="154">
        <v>-153.66999999999999</v>
      </c>
      <c r="BP144" s="154">
        <v>-134.79182999999995</v>
      </c>
      <c r="BQ144" s="154">
        <v>-23.705550000000034</v>
      </c>
      <c r="BR144" s="153">
        <v>5370</v>
      </c>
      <c r="BS144" s="153">
        <v>67.010499999999993</v>
      </c>
      <c r="BT144" s="155">
        <v>363544.95</v>
      </c>
      <c r="BU144" s="131"/>
      <c r="BV144" s="151">
        <v>-6.5206654637892866E-3</v>
      </c>
      <c r="BZ144" s="128"/>
      <c r="CA144" s="128" t="s">
        <v>152</v>
      </c>
      <c r="CB144" s="132">
        <v>-618.5100000000001</v>
      </c>
      <c r="CC144" s="132">
        <v>-77.760000000000019</v>
      </c>
      <c r="CD144" s="132">
        <v>-11.399999999999984</v>
      </c>
      <c r="CE144" s="132">
        <v>-153.66999999999996</v>
      </c>
      <c r="CF144" s="132">
        <v>-134.79182999999995</v>
      </c>
      <c r="CG144" s="132">
        <v>5210</v>
      </c>
      <c r="CH144" s="132">
        <v>66.784999999999997</v>
      </c>
      <c r="CI144" s="132">
        <v>351347.09</v>
      </c>
      <c r="CJ144" s="132">
        <v>-3.8364293838323786E-2</v>
      </c>
    </row>
    <row r="145" spans="1:88">
      <c r="A145" s="210"/>
      <c r="B145" s="215" t="s">
        <v>157</v>
      </c>
      <c r="C145" s="216">
        <v>630.20216202832307</v>
      </c>
      <c r="D145" s="55">
        <v>356.39330438461963</v>
      </c>
      <c r="E145" s="55">
        <v>446.11572260413465</v>
      </c>
      <c r="F145" s="55">
        <v>440.53783705908745</v>
      </c>
      <c r="G145" s="55">
        <v>353.77213917702591</v>
      </c>
      <c r="H145" s="216">
        <v>5690</v>
      </c>
      <c r="I145" s="216">
        <v>3.3239299999999998</v>
      </c>
      <c r="J145" s="225">
        <v>19679.86</v>
      </c>
      <c r="K145"/>
      <c r="L145" s="101">
        <f t="shared" si="2"/>
        <v>1.7976354464768849</v>
      </c>
      <c r="N145" s="241" t="s">
        <v>185</v>
      </c>
      <c r="O145" s="241" t="s">
        <v>155</v>
      </c>
      <c r="P145" s="247">
        <v>269.97956480393719</v>
      </c>
      <c r="Q145" s="248">
        <v>281.17225269445868</v>
      </c>
      <c r="R145" s="248">
        <v>333.57590239487655</v>
      </c>
      <c r="S145" s="248">
        <v>168.59575138663675</v>
      </c>
      <c r="T145" s="248">
        <v>157.31751989063915</v>
      </c>
      <c r="U145" s="247">
        <v>4320</v>
      </c>
      <c r="V145" s="247">
        <v>2.8734600000000001</v>
      </c>
      <c r="W145" s="249">
        <v>13142.93</v>
      </c>
      <c r="X145" s="131"/>
      <c r="Y145" s="151">
        <v>1.1969744942006018</v>
      </c>
      <c r="Z145" s="151"/>
      <c r="AA145" s="139" t="s">
        <v>155</v>
      </c>
      <c r="AB145" s="148">
        <v>349.16018999999989</v>
      </c>
      <c r="AC145" s="149">
        <v>269.97955999999999</v>
      </c>
      <c r="AD145" s="149">
        <v>281.17228999999998</v>
      </c>
      <c r="AE145" s="149">
        <v>333.57587999999993</v>
      </c>
      <c r="AF145" s="149">
        <v>168.53473999999997</v>
      </c>
      <c r="AG145" s="148">
        <v>4250</v>
      </c>
      <c r="AH145" s="148">
        <v>2.8761000000000001</v>
      </c>
      <c r="AI145" s="150">
        <v>11878.05</v>
      </c>
      <c r="AJ145" s="131"/>
      <c r="AK145" s="151">
        <v>1.4188754888218182</v>
      </c>
      <c r="AL145" s="204"/>
      <c r="AM145" s="139" t="s">
        <v>185</v>
      </c>
      <c r="AN145" s="139" t="s">
        <v>155</v>
      </c>
      <c r="AO145" s="148">
        <v>379.47860000000009</v>
      </c>
      <c r="AP145" s="149">
        <v>349.16020999999989</v>
      </c>
      <c r="AQ145" s="149">
        <v>269.97955999999999</v>
      </c>
      <c r="AR145" s="149">
        <v>281.18233999999995</v>
      </c>
      <c r="AS145" s="149">
        <v>334.267</v>
      </c>
      <c r="AT145" s="148">
        <v>4290</v>
      </c>
      <c r="AU145" s="148">
        <v>2.88917</v>
      </c>
      <c r="AV145" s="150">
        <v>11290.33</v>
      </c>
      <c r="AW145"/>
      <c r="AX145" s="142"/>
      <c r="AY145" s="152" t="s">
        <v>153</v>
      </c>
      <c r="AZ145" s="153">
        <v>291.29991999999993</v>
      </c>
      <c r="BA145" s="154">
        <v>278.93</v>
      </c>
      <c r="BB145" s="154">
        <v>282.23674</v>
      </c>
      <c r="BC145" s="154">
        <v>256.68320999999992</v>
      </c>
      <c r="BD145" s="154">
        <v>247.00648000000001</v>
      </c>
      <c r="BE145" s="153">
        <v>3120</v>
      </c>
      <c r="BF145" s="153">
        <v>1.21211</v>
      </c>
      <c r="BG145" s="155">
        <v>3871</v>
      </c>
      <c r="BH145" s="131"/>
      <c r="BI145" s="151">
        <v>6.3809475587703428</v>
      </c>
      <c r="BK145" s="142"/>
      <c r="BL145" s="152" t="s">
        <v>153</v>
      </c>
      <c r="BM145" s="153">
        <v>216.43999999999997</v>
      </c>
      <c r="BN145" s="154">
        <v>291.49991999999992</v>
      </c>
      <c r="BO145" s="154">
        <v>279.26000000000005</v>
      </c>
      <c r="BP145" s="154">
        <v>283.06673999999992</v>
      </c>
      <c r="BQ145" s="154">
        <v>257.88112999999993</v>
      </c>
      <c r="BR145" s="153">
        <v>3580</v>
      </c>
      <c r="BS145" s="153">
        <v>1.17825</v>
      </c>
      <c r="BT145" s="155">
        <v>4619</v>
      </c>
      <c r="BU145" s="131"/>
      <c r="BV145" s="151">
        <v>5.5830510933102389</v>
      </c>
      <c r="BZ145" s="128"/>
      <c r="CA145" s="128" t="s">
        <v>153</v>
      </c>
      <c r="CB145" s="132">
        <v>277.54000000000002</v>
      </c>
      <c r="CC145" s="132">
        <v>216.43999999999997</v>
      </c>
      <c r="CD145" s="132">
        <v>291.49999999999994</v>
      </c>
      <c r="CE145" s="132">
        <v>279.26</v>
      </c>
      <c r="CF145" s="132">
        <v>283.06673999999992</v>
      </c>
      <c r="CG145" s="132">
        <v>3670</v>
      </c>
      <c r="CH145" s="132">
        <v>1.2102299999999999</v>
      </c>
      <c r="CI145" s="132">
        <v>4851.8</v>
      </c>
      <c r="CJ145" s="132">
        <v>5.8342623356280123</v>
      </c>
    </row>
    <row r="146" spans="1:88">
      <c r="A146" s="210"/>
      <c r="B146" s="215" t="s">
        <v>384</v>
      </c>
      <c r="C146" s="216">
        <v>579.38903145740755</v>
      </c>
      <c r="D146" s="55">
        <v>437.81249554266822</v>
      </c>
      <c r="E146" s="55">
        <v>370.03407404397922</v>
      </c>
      <c r="F146" s="55">
        <v>392.37418305850963</v>
      </c>
      <c r="G146" s="55">
        <v>345.09808196520146</v>
      </c>
      <c r="H146" s="216">
        <v>4230</v>
      </c>
      <c r="I146" s="216">
        <v>1.8452999999999999</v>
      </c>
      <c r="J146" s="225">
        <v>8047.81</v>
      </c>
      <c r="K146"/>
      <c r="L146" s="101">
        <f t="shared" si="2"/>
        <v>4.2880992712949411</v>
      </c>
      <c r="N146" s="244"/>
      <c r="O146" s="250" t="s">
        <v>326</v>
      </c>
      <c r="P146" s="251">
        <v>107.13609561092599</v>
      </c>
      <c r="Q146" s="154">
        <v>120.61187016619598</v>
      </c>
      <c r="R146" s="154">
        <v>104.57526279766611</v>
      </c>
      <c r="S146" s="154">
        <v>-22.310482186420952</v>
      </c>
      <c r="T146" s="154">
        <v>-253.15489156480956</v>
      </c>
      <c r="U146" s="251">
        <v>5280</v>
      </c>
      <c r="V146" s="251">
        <v>9.5078800000000001</v>
      </c>
      <c r="W146" s="252">
        <v>52385.51</v>
      </c>
      <c r="X146" s="131"/>
      <c r="Y146" s="151">
        <v>-0.48325365461710607</v>
      </c>
      <c r="Z146" s="151"/>
      <c r="AA146" s="152" t="s">
        <v>326</v>
      </c>
      <c r="AB146" s="153">
        <v>102.86932999999999</v>
      </c>
      <c r="AC146" s="154">
        <v>107.13608999999998</v>
      </c>
      <c r="AD146" s="154">
        <v>120.61183</v>
      </c>
      <c r="AE146" s="154">
        <v>104.57526999999999</v>
      </c>
      <c r="AF146" s="154">
        <v>-22.310449999999985</v>
      </c>
      <c r="AG146" s="153">
        <v>5600</v>
      </c>
      <c r="AH146" s="153">
        <v>9.5071200000000005</v>
      </c>
      <c r="AI146" s="155">
        <v>45198.34</v>
      </c>
      <c r="AJ146" s="131"/>
      <c r="AK146" s="151">
        <v>-4.936121547826753E-2</v>
      </c>
      <c r="AL146" s="204"/>
      <c r="AM146" s="142"/>
      <c r="AN146" s="152" t="s">
        <v>326</v>
      </c>
      <c r="AO146" s="153">
        <v>119.79532999999998</v>
      </c>
      <c r="AP146" s="154">
        <v>102.86932999999999</v>
      </c>
      <c r="AQ146" s="154">
        <v>107.13608999999998</v>
      </c>
      <c r="AR146" s="154">
        <v>120.92334</v>
      </c>
      <c r="AS146" s="154">
        <v>104.59404000000001</v>
      </c>
      <c r="AT146" s="153">
        <v>6460</v>
      </c>
      <c r="AU146" s="153">
        <v>9.5129999999999999</v>
      </c>
      <c r="AV146" s="155">
        <v>52072.47</v>
      </c>
      <c r="AW146"/>
      <c r="AX146" s="142"/>
      <c r="AY146" s="152" t="s">
        <v>154</v>
      </c>
      <c r="AZ146" s="153">
        <v>2939.0870799999998</v>
      </c>
      <c r="BA146" s="154">
        <v>3618.3332400000004</v>
      </c>
      <c r="BB146" s="154">
        <v>4113.8813899999996</v>
      </c>
      <c r="BC146" s="154">
        <v>4083.2104200000003</v>
      </c>
      <c r="BD146" s="154">
        <v>4217.8625900000006</v>
      </c>
      <c r="BE146" s="153">
        <v>1890</v>
      </c>
      <c r="BF146" s="153">
        <v>90.73</v>
      </c>
      <c r="BG146" s="155">
        <v>176894.42</v>
      </c>
      <c r="BH146" s="131"/>
      <c r="BI146" s="151">
        <v>2.3843954998693571</v>
      </c>
      <c r="BK146" s="142"/>
      <c r="BL146" s="152" t="s">
        <v>154</v>
      </c>
      <c r="BM146" s="153">
        <v>3731.6899999999996</v>
      </c>
      <c r="BN146" s="154">
        <v>2940.0794699999997</v>
      </c>
      <c r="BO146" s="154">
        <v>3595.5113799999995</v>
      </c>
      <c r="BP146" s="154">
        <v>4115.781390000001</v>
      </c>
      <c r="BQ146" s="154">
        <v>4084.7672400000006</v>
      </c>
      <c r="BR146" s="153">
        <v>1730</v>
      </c>
      <c r="BS146" s="153">
        <v>89.7089</v>
      </c>
      <c r="BT146" s="155">
        <v>162820.46</v>
      </c>
      <c r="BU146" s="131"/>
      <c r="BV146" s="151">
        <v>2.5087554966986341</v>
      </c>
      <c r="BZ146" s="128"/>
      <c r="CA146" s="128" t="s">
        <v>390</v>
      </c>
      <c r="CB146" s="132">
        <v>2551.9299999999998</v>
      </c>
      <c r="CC146" s="132">
        <v>3731.6899999999996</v>
      </c>
      <c r="CD146" s="132">
        <v>2940.08</v>
      </c>
      <c r="CE146" s="132">
        <v>3595.5099999999993</v>
      </c>
      <c r="CF146" s="132">
        <v>4115.781390000001</v>
      </c>
      <c r="CG146" s="132">
        <v>1400</v>
      </c>
      <c r="CH146" s="132">
        <v>88.775499999999994</v>
      </c>
      <c r="CI146" s="132">
        <v>134160.63</v>
      </c>
      <c r="CJ146" s="132">
        <v>3.0678011798245137</v>
      </c>
    </row>
    <row r="147" spans="1:88">
      <c r="A147" s="210"/>
      <c r="B147" s="215" t="s">
        <v>161</v>
      </c>
      <c r="C147" s="216">
        <v>517.79614263260942</v>
      </c>
      <c r="D147" s="55">
        <v>312.58270208177839</v>
      </c>
      <c r="E147" s="55">
        <v>262.04721995596941</v>
      </c>
      <c r="F147" s="55">
        <v>242.21183700652338</v>
      </c>
      <c r="G147" s="55">
        <v>230.43883873731488</v>
      </c>
      <c r="H147" s="216">
        <v>2990</v>
      </c>
      <c r="I147" s="216">
        <v>3.5458799999999999</v>
      </c>
      <c r="J147" s="225">
        <v>11899.25</v>
      </c>
      <c r="K147"/>
      <c r="L147" s="101">
        <f t="shared" si="2"/>
        <v>1.9365828832683982</v>
      </c>
      <c r="N147" s="244"/>
      <c r="O147" s="250" t="s">
        <v>157</v>
      </c>
      <c r="P147" s="251">
        <v>521.21050848908669</v>
      </c>
      <c r="Q147" s="154">
        <v>630.20216202832307</v>
      </c>
      <c r="R147" s="154">
        <v>355.02864438461972</v>
      </c>
      <c r="S147" s="154">
        <v>445.40658260413477</v>
      </c>
      <c r="T147" s="154">
        <v>440.56190605908762</v>
      </c>
      <c r="U147" s="251">
        <v>4940</v>
      </c>
      <c r="V147" s="251">
        <v>3.5070199999999998</v>
      </c>
      <c r="W147" s="252">
        <v>18170.48</v>
      </c>
      <c r="X147" s="131"/>
      <c r="Y147" s="151">
        <v>2.4246024654224194</v>
      </c>
      <c r="Z147" s="151"/>
      <c r="AA147" s="152" t="s">
        <v>157</v>
      </c>
      <c r="AB147" s="153">
        <v>568.01668999999993</v>
      </c>
      <c r="AC147" s="154">
        <v>521.21048999999982</v>
      </c>
      <c r="AD147" s="154">
        <v>630.20215999999994</v>
      </c>
      <c r="AE147" s="154">
        <v>355.02863999999988</v>
      </c>
      <c r="AF147" s="154">
        <v>445.35816</v>
      </c>
      <c r="AG147" s="153">
        <v>4880</v>
      </c>
      <c r="AH147" s="153">
        <v>3.5168200000000001</v>
      </c>
      <c r="AI147" s="155">
        <v>16650.43</v>
      </c>
      <c r="AJ147" s="131"/>
      <c r="AK147" s="151">
        <v>2.6747547060346188</v>
      </c>
      <c r="AL147" s="204"/>
      <c r="AM147" s="142"/>
      <c r="AN147" s="152" t="s">
        <v>157</v>
      </c>
      <c r="AO147" s="153">
        <v>625.77436999999998</v>
      </c>
      <c r="AP147" s="154">
        <v>568.01670999999999</v>
      </c>
      <c r="AQ147" s="154">
        <v>521.21048999999982</v>
      </c>
      <c r="AR147" s="154">
        <v>629.90787</v>
      </c>
      <c r="AS147" s="154">
        <v>355.04680000000008</v>
      </c>
      <c r="AT147" s="153">
        <v>4680</v>
      </c>
      <c r="AU147" s="153">
        <v>3.8104200000000001</v>
      </c>
      <c r="AV147" s="155">
        <v>16149.33</v>
      </c>
      <c r="AW147"/>
      <c r="AX147" s="142"/>
      <c r="AY147" s="152" t="s">
        <v>341</v>
      </c>
      <c r="AZ147" s="153">
        <v>177.54000000000002</v>
      </c>
      <c r="BA147" s="154">
        <v>243.84000000000003</v>
      </c>
      <c r="BB147" s="154">
        <v>228.70528000000002</v>
      </c>
      <c r="BC147" s="154">
        <v>265.46903000000003</v>
      </c>
      <c r="BD147" s="154">
        <v>278.10703000000007</v>
      </c>
      <c r="BE147" s="153"/>
      <c r="BF147" s="153"/>
      <c r="BG147" s="155"/>
      <c r="BH147" s="131"/>
      <c r="BI147" s="151" t="e">
        <v>#DIV/0!</v>
      </c>
      <c r="BK147" s="142"/>
      <c r="BL147" s="152" t="s">
        <v>341</v>
      </c>
      <c r="BM147" s="153">
        <v>173.60000000000005</v>
      </c>
      <c r="BN147" s="154">
        <v>177.74</v>
      </c>
      <c r="BO147" s="154">
        <v>235.93</v>
      </c>
      <c r="BP147" s="154">
        <v>232.18527999999998</v>
      </c>
      <c r="BQ147" s="154">
        <v>237.59903000000006</v>
      </c>
      <c r="BR147" s="153"/>
      <c r="BS147" s="153"/>
      <c r="BT147" s="155"/>
      <c r="BU147" s="131"/>
      <c r="BV147" s="151" t="e">
        <v>#DIV/0!</v>
      </c>
      <c r="BZ147" s="128"/>
      <c r="CA147" s="128" t="s">
        <v>341</v>
      </c>
      <c r="CB147" s="132">
        <v>204.55999999999997</v>
      </c>
      <c r="CC147" s="132">
        <v>173.60000000000005</v>
      </c>
      <c r="CD147" s="132">
        <v>177.74</v>
      </c>
      <c r="CE147" s="132">
        <v>235.93</v>
      </c>
      <c r="CF147" s="132">
        <v>232.18527999999998</v>
      </c>
      <c r="CG147" s="132"/>
      <c r="CH147" s="132"/>
      <c r="CI147" s="132"/>
      <c r="CJ147" s="132" t="e">
        <v>#DIV/0!</v>
      </c>
    </row>
    <row r="148" spans="1:88">
      <c r="A148" s="210"/>
      <c r="B148" s="215" t="s">
        <v>357</v>
      </c>
      <c r="C148" s="216">
        <v>100.41768671751282</v>
      </c>
      <c r="D148" s="55">
        <v>99.964675763384832</v>
      </c>
      <c r="E148" s="55">
        <v>85.728492235539491</v>
      </c>
      <c r="F148" s="55">
        <v>117.84729181869301</v>
      </c>
      <c r="G148" s="55">
        <v>156.19854057503613</v>
      </c>
      <c r="H148" s="216">
        <v>8400</v>
      </c>
      <c r="I148" s="216">
        <v>0.62234999999999996</v>
      </c>
      <c r="J148" s="225">
        <v>5518.26</v>
      </c>
      <c r="K148"/>
      <c r="L148" s="101">
        <f t="shared" si="2"/>
        <v>2.8305759528372372</v>
      </c>
      <c r="N148" s="244"/>
      <c r="O148" s="259" t="s">
        <v>395</v>
      </c>
      <c r="P148" s="251">
        <v>196.72659463742679</v>
      </c>
      <c r="Q148" s="154">
        <v>211.9188449519703</v>
      </c>
      <c r="R148" s="154">
        <v>214.31949413654428</v>
      </c>
      <c r="S148" s="154">
        <v>168.3544126738613</v>
      </c>
      <c r="T148" s="154">
        <v>149.94558124063994</v>
      </c>
      <c r="U148" s="251">
        <v>4880</v>
      </c>
      <c r="V148" s="251">
        <v>2.0831599999999999</v>
      </c>
      <c r="W148" s="252">
        <v>10860.32</v>
      </c>
      <c r="X148" s="131"/>
      <c r="Y148" s="151">
        <v>1.3806736932304016</v>
      </c>
      <c r="Z148" s="151"/>
      <c r="AA148" s="152" t="s">
        <v>395</v>
      </c>
      <c r="AB148" s="153">
        <v>147.71095000000005</v>
      </c>
      <c r="AC148" s="154">
        <v>196.72660999999999</v>
      </c>
      <c r="AD148" s="154">
        <v>211.91882999999999</v>
      </c>
      <c r="AE148" s="154">
        <v>214.31951000000009</v>
      </c>
      <c r="AF148" s="154">
        <v>168.35582000000002</v>
      </c>
      <c r="AG148" s="153">
        <v>4980</v>
      </c>
      <c r="AH148" s="153">
        <v>2.08121</v>
      </c>
      <c r="AI148" s="155">
        <v>10437</v>
      </c>
      <c r="AJ148" s="131"/>
      <c r="AK148" s="151">
        <v>1.6130671648941268</v>
      </c>
      <c r="AL148" s="204"/>
      <c r="AM148" s="142"/>
      <c r="AN148" s="152" t="s">
        <v>395</v>
      </c>
      <c r="AO148" s="153">
        <v>192.29068999999998</v>
      </c>
      <c r="AP148" s="154">
        <v>147.71095000000005</v>
      </c>
      <c r="AQ148" s="154">
        <v>196.72660999999999</v>
      </c>
      <c r="AR148" s="154">
        <v>211.95903000000001</v>
      </c>
      <c r="AS148" s="154">
        <v>214.33676000000003</v>
      </c>
      <c r="AT148" s="153">
        <v>5140</v>
      </c>
      <c r="AU148" s="153">
        <v>2.0784500000000001</v>
      </c>
      <c r="AV148" s="155">
        <v>9839.84</v>
      </c>
      <c r="AW148"/>
      <c r="AX148" s="139" t="s">
        <v>188</v>
      </c>
      <c r="AY148" s="140"/>
      <c r="AZ148" s="148">
        <v>7489.46828</v>
      </c>
      <c r="BA148" s="149">
        <v>5316.1586500000003</v>
      </c>
      <c r="BB148" s="149">
        <v>6132.90924</v>
      </c>
      <c r="BC148" s="149">
        <v>5858.1947</v>
      </c>
      <c r="BD148" s="149">
        <v>6173.44128</v>
      </c>
      <c r="BE148" s="148">
        <v>42570</v>
      </c>
      <c r="BF148" s="148">
        <v>1957.3876399999999</v>
      </c>
      <c r="BG148" s="150">
        <v>12388136.519999998</v>
      </c>
      <c r="BH148" s="131"/>
      <c r="BI148" s="151">
        <v>4.9833494085517245E-2</v>
      </c>
      <c r="BK148" s="139" t="s">
        <v>188</v>
      </c>
      <c r="BL148" s="140"/>
      <c r="BM148" s="148">
        <v>8249.056419999999</v>
      </c>
      <c r="BN148" s="149">
        <v>7498.9069300000001</v>
      </c>
      <c r="BO148" s="149">
        <v>5177.6643499999991</v>
      </c>
      <c r="BP148" s="149">
        <v>6153.6620100000009</v>
      </c>
      <c r="BQ148" s="149">
        <v>5792.3996300000008</v>
      </c>
      <c r="BR148" s="148">
        <v>40670</v>
      </c>
      <c r="BS148" s="148">
        <v>1942.89327</v>
      </c>
      <c r="BT148" s="150">
        <v>11231555.049999999</v>
      </c>
      <c r="BU148" s="131"/>
      <c r="BV148" s="151"/>
      <c r="BZ148" s="128" t="s">
        <v>188</v>
      </c>
      <c r="CA148" s="128"/>
      <c r="CB148" s="132">
        <v>7019.4299999999994</v>
      </c>
      <c r="CC148" s="132">
        <v>8249.0499999999993</v>
      </c>
      <c r="CD148" s="132">
        <v>7498.9100000000008</v>
      </c>
      <c r="CE148" s="132">
        <v>5177.6599999999989</v>
      </c>
      <c r="CF148" s="132">
        <v>6153.6820100000004</v>
      </c>
      <c r="CG148" s="132">
        <v>36950</v>
      </c>
      <c r="CH148" s="132">
        <v>1929.3467199999998</v>
      </c>
      <c r="CI148" s="132">
        <v>10120134.290000003</v>
      </c>
      <c r="CJ148" s="132"/>
    </row>
    <row r="149" spans="1:88">
      <c r="A149" s="210"/>
      <c r="B149" s="260" t="s">
        <v>501</v>
      </c>
      <c r="C149" s="216">
        <v>211.91884495197027</v>
      </c>
      <c r="D149" s="55">
        <v>214.31949413654431</v>
      </c>
      <c r="E149" s="55">
        <v>168.35441267386133</v>
      </c>
      <c r="F149" s="55">
        <v>149.94558124063988</v>
      </c>
      <c r="G149" s="55">
        <v>169.93345927558249</v>
      </c>
      <c r="H149" s="216">
        <v>5450</v>
      </c>
      <c r="I149" s="216">
        <v>2.0829599999999999</v>
      </c>
      <c r="J149" s="225">
        <v>12140.25</v>
      </c>
      <c r="K149"/>
      <c r="L149" s="101">
        <f t="shared" si="2"/>
        <v>1.3997525526705175</v>
      </c>
      <c r="N149" s="244"/>
      <c r="O149" s="250" t="s">
        <v>384</v>
      </c>
      <c r="P149" s="251">
        <v>568.55189270286553</v>
      </c>
      <c r="Q149" s="154">
        <v>579.38903145740755</v>
      </c>
      <c r="R149" s="154">
        <v>437.81249554266799</v>
      </c>
      <c r="S149" s="154">
        <v>370.03407404397922</v>
      </c>
      <c r="T149" s="154">
        <v>392.3741830585094</v>
      </c>
      <c r="U149" s="251">
        <v>3890</v>
      </c>
      <c r="V149" s="251">
        <v>1.8307</v>
      </c>
      <c r="W149" s="252">
        <v>7321.95</v>
      </c>
      <c r="X149" s="131"/>
      <c r="Y149" s="151">
        <v>5.3588754779602352</v>
      </c>
      <c r="Z149" s="151"/>
      <c r="AA149" s="152" t="s">
        <v>384</v>
      </c>
      <c r="AB149" s="153">
        <v>566.73967000000005</v>
      </c>
      <c r="AC149" s="154">
        <v>568.55188999999984</v>
      </c>
      <c r="AD149" s="154">
        <v>579.38900999999998</v>
      </c>
      <c r="AE149" s="154">
        <v>437.8125</v>
      </c>
      <c r="AF149" s="154">
        <v>369.99841000000015</v>
      </c>
      <c r="AG149" s="153">
        <v>3850</v>
      </c>
      <c r="AH149" s="153">
        <v>1.8162</v>
      </c>
      <c r="AI149" s="155">
        <v>6739.78</v>
      </c>
      <c r="AJ149" s="131"/>
      <c r="AK149" s="151">
        <v>5.4897698441195439</v>
      </c>
      <c r="AL149" s="204"/>
      <c r="AM149" s="142"/>
      <c r="AN149" s="152" t="s">
        <v>384</v>
      </c>
      <c r="AO149" s="153">
        <v>583.17999999999995</v>
      </c>
      <c r="AP149" s="154">
        <v>566.73967000000005</v>
      </c>
      <c r="AQ149" s="154">
        <v>568.55188999999984</v>
      </c>
      <c r="AR149" s="154">
        <v>579.51964000000021</v>
      </c>
      <c r="AS149" s="154">
        <v>437.8865899999999</v>
      </c>
      <c r="AT149" s="153">
        <v>3950</v>
      </c>
      <c r="AU149" s="153">
        <v>1.79715</v>
      </c>
      <c r="AV149" s="155">
        <v>6472</v>
      </c>
      <c r="AW149"/>
      <c r="AX149" s="139" t="s">
        <v>185</v>
      </c>
      <c r="AY149" s="139" t="s">
        <v>155</v>
      </c>
      <c r="AZ149" s="148">
        <v>364.19371999999998</v>
      </c>
      <c r="BA149" s="149">
        <v>380.97593000000006</v>
      </c>
      <c r="BB149" s="149">
        <v>350.29064999999991</v>
      </c>
      <c r="BC149" s="149">
        <v>269.39962000000003</v>
      </c>
      <c r="BD149" s="149">
        <v>280.05297000000002</v>
      </c>
      <c r="BE149" s="148">
        <v>4460</v>
      </c>
      <c r="BF149" s="148">
        <v>2.8944800000000002</v>
      </c>
      <c r="BG149" s="150">
        <v>13158.42</v>
      </c>
      <c r="BH149" s="131"/>
      <c r="BI149" s="151">
        <v>2.1283176095610266</v>
      </c>
      <c r="BK149" s="139" t="s">
        <v>185</v>
      </c>
      <c r="BL149" s="139" t="s">
        <v>155</v>
      </c>
      <c r="BM149" s="148">
        <v>356.96100000000001</v>
      </c>
      <c r="BN149" s="149">
        <v>340.69612999999998</v>
      </c>
      <c r="BO149" s="149">
        <v>350.75000000000011</v>
      </c>
      <c r="BP149" s="149">
        <v>341.62397999999985</v>
      </c>
      <c r="BQ149" s="149">
        <v>298.37560999999999</v>
      </c>
      <c r="BR149" s="148">
        <v>4700</v>
      </c>
      <c r="BS149" s="148">
        <v>2.7736200000000002</v>
      </c>
      <c r="BT149" s="150">
        <v>12940.17</v>
      </c>
      <c r="BU149" s="131"/>
      <c r="BV149" s="151">
        <v>2.3058090426941837</v>
      </c>
      <c r="BZ149" s="128" t="s">
        <v>185</v>
      </c>
      <c r="CA149" s="128" t="s">
        <v>155</v>
      </c>
      <c r="CB149" s="132">
        <v>363.27000000000004</v>
      </c>
      <c r="CC149" s="132">
        <v>356.96000000000004</v>
      </c>
      <c r="CD149" s="132">
        <v>340.69999999999993</v>
      </c>
      <c r="CE149" s="132">
        <v>350.74999999999994</v>
      </c>
      <c r="CF149" s="132">
        <v>341.62397999999985</v>
      </c>
      <c r="CG149" s="132">
        <v>4090</v>
      </c>
      <c r="CH149" s="132">
        <v>3.16208</v>
      </c>
      <c r="CI149" s="132">
        <v>13050.73</v>
      </c>
      <c r="CJ149" s="132">
        <v>2.6176618472683129</v>
      </c>
    </row>
    <row r="150" spans="1:88">
      <c r="A150" s="210"/>
      <c r="B150" s="215" t="s">
        <v>356</v>
      </c>
      <c r="C150" s="216">
        <v>367.04525963052561</v>
      </c>
      <c r="D150" s="55">
        <v>312.48149599827173</v>
      </c>
      <c r="E150" s="55">
        <v>633.46923958949856</v>
      </c>
      <c r="F150" s="55">
        <v>1688.4157097567711</v>
      </c>
      <c r="G150" s="55">
        <v>1069.8885334516685</v>
      </c>
      <c r="H150" s="216">
        <v>6390</v>
      </c>
      <c r="I150" s="216">
        <v>6.9820799999999998</v>
      </c>
      <c r="J150" s="225">
        <v>47903.18</v>
      </c>
      <c r="K150"/>
      <c r="L150" s="101">
        <f t="shared" si="2"/>
        <v>2.2334394782385396</v>
      </c>
      <c r="N150" s="244"/>
      <c r="O150" s="250" t="s">
        <v>161</v>
      </c>
      <c r="P150" s="251">
        <v>348.69220597459059</v>
      </c>
      <c r="Q150" s="154">
        <v>517.79614263260942</v>
      </c>
      <c r="R150" s="154">
        <v>312.58270208177834</v>
      </c>
      <c r="S150" s="154">
        <v>262.04721995596941</v>
      </c>
      <c r="T150" s="154">
        <v>241.02895900652334</v>
      </c>
      <c r="U150" s="251">
        <v>2180</v>
      </c>
      <c r="V150" s="251">
        <v>3.54975</v>
      </c>
      <c r="W150" s="252">
        <v>8641.01</v>
      </c>
      <c r="X150" s="131"/>
      <c r="Y150" s="151">
        <v>2.7893609544083775</v>
      </c>
      <c r="Z150" s="151"/>
      <c r="AA150" s="152" t="s">
        <v>161</v>
      </c>
      <c r="AB150" s="153">
        <v>475.48622</v>
      </c>
      <c r="AC150" s="154">
        <v>348.69221000000005</v>
      </c>
      <c r="AD150" s="154">
        <v>517.79613000000006</v>
      </c>
      <c r="AE150" s="154">
        <v>312.58268000000004</v>
      </c>
      <c r="AF150" s="154">
        <v>328.3735099999999</v>
      </c>
      <c r="AG150" s="153">
        <v>2120</v>
      </c>
      <c r="AH150" s="153">
        <v>3.552</v>
      </c>
      <c r="AI150" s="155">
        <v>7171.15</v>
      </c>
      <c r="AJ150" s="131"/>
      <c r="AK150" s="151">
        <v>4.5790913591264983</v>
      </c>
      <c r="AL150" s="204"/>
      <c r="AM150" s="142"/>
      <c r="AN150" s="152" t="s">
        <v>161</v>
      </c>
      <c r="AO150" s="153">
        <v>461.69420000000002</v>
      </c>
      <c r="AP150" s="154">
        <v>475.48620999999997</v>
      </c>
      <c r="AQ150" s="154">
        <v>348.69221000000005</v>
      </c>
      <c r="AR150" s="154">
        <v>517.87652000000003</v>
      </c>
      <c r="AS150" s="154">
        <v>312.56110000000007</v>
      </c>
      <c r="AT150" s="153">
        <v>2220</v>
      </c>
      <c r="AU150" s="153">
        <v>3.5541499999999999</v>
      </c>
      <c r="AV150" s="155">
        <v>6957.58</v>
      </c>
      <c r="AW150"/>
      <c r="AX150" s="142"/>
      <c r="AY150" s="152" t="s">
        <v>326</v>
      </c>
      <c r="AZ150" s="153">
        <v>138.67881999999997</v>
      </c>
      <c r="BA150" s="154">
        <v>120.23165999999998</v>
      </c>
      <c r="BB150" s="154">
        <v>103.08595999999999</v>
      </c>
      <c r="BC150" s="154">
        <v>105.54415</v>
      </c>
      <c r="BD150" s="154">
        <v>119.62938000000001</v>
      </c>
      <c r="BE150" s="153">
        <v>7340</v>
      </c>
      <c r="BF150" s="153">
        <v>9.4700000000000006</v>
      </c>
      <c r="BG150" s="155">
        <v>73731.89</v>
      </c>
      <c r="BH150" s="131"/>
      <c r="BI150" s="151">
        <v>0.16224917060989485</v>
      </c>
      <c r="BK150" s="142"/>
      <c r="BL150" s="152" t="s">
        <v>326</v>
      </c>
      <c r="BM150" s="153">
        <v>97.659999999999968</v>
      </c>
      <c r="BN150" s="154">
        <v>138.11000000000001</v>
      </c>
      <c r="BO150" s="154">
        <v>125.99999999999999</v>
      </c>
      <c r="BP150" s="154">
        <v>103.26596000000004</v>
      </c>
      <c r="BQ150" s="154">
        <v>104.68306999999999</v>
      </c>
      <c r="BR150" s="153">
        <v>6720</v>
      </c>
      <c r="BS150" s="153">
        <v>9.4659999999999993</v>
      </c>
      <c r="BT150" s="155">
        <v>68969.72</v>
      </c>
      <c r="BU150" s="131"/>
      <c r="BV150" s="151">
        <v>0.15178120195355294</v>
      </c>
      <c r="BZ150" s="128"/>
      <c r="CA150" s="128" t="s">
        <v>326</v>
      </c>
      <c r="CB150" s="132">
        <v>110.42000000000003</v>
      </c>
      <c r="CC150" s="132">
        <v>97.659999999999968</v>
      </c>
      <c r="CD150" s="132">
        <v>138.02000000000001</v>
      </c>
      <c r="CE150" s="132">
        <v>125.90000000000002</v>
      </c>
      <c r="CF150" s="132">
        <v>103.22280000000003</v>
      </c>
      <c r="CG150" s="132">
        <v>6530</v>
      </c>
      <c r="CH150" s="132">
        <v>9.4640000000000004</v>
      </c>
      <c r="CI150" s="132">
        <v>61750.9</v>
      </c>
      <c r="CJ150" s="132">
        <v>0.16715999280982147</v>
      </c>
    </row>
    <row r="151" spans="1:88">
      <c r="A151" s="210"/>
      <c r="B151" s="215" t="s">
        <v>158</v>
      </c>
      <c r="C151" s="216">
        <v>3446.7694013951059</v>
      </c>
      <c r="D151" s="55">
        <v>2141.2645429986314</v>
      </c>
      <c r="E151" s="55">
        <v>3609.0906396406049</v>
      </c>
      <c r="F151" s="55">
        <v>3147.2106844993332</v>
      </c>
      <c r="G151" s="55">
        <v>1189.7819119504115</v>
      </c>
      <c r="H151" s="216">
        <v>10380</v>
      </c>
      <c r="I151" s="216">
        <v>82.319720000000004</v>
      </c>
      <c r="J151" s="225">
        <v>754813.09</v>
      </c>
      <c r="K151"/>
      <c r="L151" s="101">
        <f t="shared" si="2"/>
        <v>0.15762603056478677</v>
      </c>
      <c r="N151" s="244"/>
      <c r="O151" s="250" t="s">
        <v>357</v>
      </c>
      <c r="P151" s="251">
        <v>117.181816212546</v>
      </c>
      <c r="Q151" s="154">
        <v>100.41768671751282</v>
      </c>
      <c r="R151" s="154">
        <v>99.964675763384847</v>
      </c>
      <c r="S151" s="154">
        <v>85.728492235539477</v>
      </c>
      <c r="T151" s="154">
        <v>117.45838181869304</v>
      </c>
      <c r="U151" s="251">
        <v>7350</v>
      </c>
      <c r="V151" s="251">
        <v>0.62246999999999997</v>
      </c>
      <c r="W151" s="252">
        <v>4873.18</v>
      </c>
      <c r="X151" s="131"/>
      <c r="Y151" s="151">
        <v>2.4103025502586202</v>
      </c>
      <c r="Z151" s="151"/>
      <c r="AA151" s="152" t="s">
        <v>357</v>
      </c>
      <c r="AB151" s="153">
        <v>103.09252000000001</v>
      </c>
      <c r="AC151" s="154">
        <v>117.18179000000005</v>
      </c>
      <c r="AD151" s="154">
        <v>100.41770000000001</v>
      </c>
      <c r="AE151" s="154">
        <v>99.964690000000004</v>
      </c>
      <c r="AF151" s="154">
        <v>85.680119999999988</v>
      </c>
      <c r="AG151" s="153">
        <v>6970</v>
      </c>
      <c r="AH151" s="153">
        <v>0.62278</v>
      </c>
      <c r="AI151" s="155">
        <v>4232.49</v>
      </c>
      <c r="AJ151" s="131"/>
      <c r="AK151" s="151">
        <v>2.0243431171721609</v>
      </c>
      <c r="AL151" s="204"/>
      <c r="AM151" s="142"/>
      <c r="AN151" s="152" t="s">
        <v>357</v>
      </c>
      <c r="AO151" s="153">
        <v>126.62515</v>
      </c>
      <c r="AP151" s="154">
        <v>103.09252000000001</v>
      </c>
      <c r="AQ151" s="154">
        <v>117.18179000000005</v>
      </c>
      <c r="AR151" s="154">
        <v>100.41770000000001</v>
      </c>
      <c r="AS151" s="154">
        <v>99.96468999999999</v>
      </c>
      <c r="AT151" s="153">
        <v>7240</v>
      </c>
      <c r="AU151" s="153">
        <v>0.62239</v>
      </c>
      <c r="AV151" s="155">
        <v>4095.56</v>
      </c>
      <c r="AW151"/>
      <c r="AX151" s="142"/>
      <c r="AY151" s="152" t="s">
        <v>157</v>
      </c>
      <c r="AZ151" s="153">
        <v>508.16016000000002</v>
      </c>
      <c r="BA151" s="154">
        <v>626.51209000000006</v>
      </c>
      <c r="BB151" s="154">
        <v>570.87446999999997</v>
      </c>
      <c r="BC151" s="154">
        <v>522.18633999999975</v>
      </c>
      <c r="BD151" s="154">
        <v>631.96424999999999</v>
      </c>
      <c r="BE151" s="153">
        <v>4780</v>
      </c>
      <c r="BF151" s="153">
        <v>3.8175500000000002</v>
      </c>
      <c r="BG151" s="155">
        <v>18557.14</v>
      </c>
      <c r="BH151" s="131"/>
      <c r="BI151" s="151">
        <v>3.4055045658975471</v>
      </c>
      <c r="BK151" s="142"/>
      <c r="BL151" s="152" t="s">
        <v>157</v>
      </c>
      <c r="BM151" s="153">
        <v>414.32099999999991</v>
      </c>
      <c r="BN151" s="154">
        <v>510.36998</v>
      </c>
      <c r="BO151" s="154">
        <v>625.46369000000016</v>
      </c>
      <c r="BP151" s="154">
        <v>571.13343999999995</v>
      </c>
      <c r="BQ151" s="154">
        <v>550.04358999999988</v>
      </c>
      <c r="BR151" s="153">
        <v>4740</v>
      </c>
      <c r="BS151" s="153">
        <v>3.82931</v>
      </c>
      <c r="BT151" s="155">
        <v>18175.96</v>
      </c>
      <c r="BU151" s="131"/>
      <c r="BV151" s="151">
        <v>3.0262147914057906</v>
      </c>
      <c r="BZ151" s="128"/>
      <c r="CA151" s="128" t="s">
        <v>368</v>
      </c>
      <c r="CB151" s="132">
        <v>467.01999999999987</v>
      </c>
      <c r="CC151" s="132">
        <v>414.31999999999988</v>
      </c>
      <c r="CD151" s="132">
        <v>510.37</v>
      </c>
      <c r="CE151" s="132">
        <v>625.46000000000015</v>
      </c>
      <c r="CF151" s="132">
        <v>571.13343999999995</v>
      </c>
      <c r="CG151" s="132">
        <v>4650</v>
      </c>
      <c r="CH151" s="132">
        <v>3.8339099999999999</v>
      </c>
      <c r="CI151" s="132">
        <v>17323.490000000002</v>
      </c>
      <c r="CJ151" s="132">
        <v>3.296872858759984</v>
      </c>
    </row>
    <row r="152" spans="1:88">
      <c r="A152" s="210"/>
      <c r="B152" s="215" t="s">
        <v>325</v>
      </c>
      <c r="C152" s="216">
        <v>1403.8211542366146</v>
      </c>
      <c r="D152" s="55">
        <v>1449.3532417602021</v>
      </c>
      <c r="E152" s="55">
        <v>1523.3196375698838</v>
      </c>
      <c r="F152" s="55">
        <v>1180.7322380255744</v>
      </c>
      <c r="G152" s="55">
        <v>1222.857775686356</v>
      </c>
      <c r="H152" s="216">
        <v>2660</v>
      </c>
      <c r="I152" s="216">
        <v>44.622520000000002</v>
      </c>
      <c r="J152" s="225">
        <v>127764.03</v>
      </c>
      <c r="K152"/>
      <c r="L152" s="101">
        <f t="shared" si="2"/>
        <v>0.95712210681390997</v>
      </c>
      <c r="N152" s="244"/>
      <c r="O152" s="250" t="s">
        <v>356</v>
      </c>
      <c r="P152" s="251">
        <v>780.27280427690016</v>
      </c>
      <c r="Q152" s="154">
        <v>367.04525963052544</v>
      </c>
      <c r="R152" s="154">
        <v>312.48149599827167</v>
      </c>
      <c r="S152" s="154">
        <v>633.4692395894981</v>
      </c>
      <c r="T152" s="154">
        <v>1687.8093217567712</v>
      </c>
      <c r="U152" s="251">
        <v>5180</v>
      </c>
      <c r="V152" s="251">
        <v>7.0222699999999998</v>
      </c>
      <c r="W152" s="252">
        <v>38548.51</v>
      </c>
      <c r="X152" s="131"/>
      <c r="Y152" s="151">
        <v>4.3784035278063174</v>
      </c>
      <c r="Z152" s="151"/>
      <c r="AA152" s="152" t="s">
        <v>356</v>
      </c>
      <c r="AB152" s="153">
        <v>1087.7772600000001</v>
      </c>
      <c r="AC152" s="154">
        <v>780.27280999999994</v>
      </c>
      <c r="AD152" s="154">
        <v>367.04525999999998</v>
      </c>
      <c r="AE152" s="154">
        <v>312.48148999999995</v>
      </c>
      <c r="AF152" s="154">
        <v>633.42085999999995</v>
      </c>
      <c r="AG152" s="153">
        <v>5280</v>
      </c>
      <c r="AH152" s="153">
        <v>7.05741</v>
      </c>
      <c r="AI152" s="155">
        <v>35586.22</v>
      </c>
      <c r="AJ152" s="131"/>
      <c r="AK152" s="151">
        <v>1.7799610635802283</v>
      </c>
      <c r="AL152" s="204"/>
      <c r="AM152" s="142"/>
      <c r="AN152" s="152" t="s">
        <v>356</v>
      </c>
      <c r="AO152" s="153">
        <v>1379.1758599999998</v>
      </c>
      <c r="AP152" s="154">
        <v>1087.7772600000001</v>
      </c>
      <c r="AQ152" s="154">
        <v>780.27280999999994</v>
      </c>
      <c r="AR152" s="154">
        <v>372.03313999999989</v>
      </c>
      <c r="AS152" s="154">
        <v>312.54413999999986</v>
      </c>
      <c r="AT152" s="153">
        <v>5500</v>
      </c>
      <c r="AU152" s="153">
        <v>7.0982500000000002</v>
      </c>
      <c r="AV152" s="155">
        <v>34679.300000000003</v>
      </c>
      <c r="AW152"/>
      <c r="AX152" s="142"/>
      <c r="AY152" s="152" t="s">
        <v>156</v>
      </c>
      <c r="AZ152" s="153">
        <v>131.55212</v>
      </c>
      <c r="BA152" s="154"/>
      <c r="BB152" s="154"/>
      <c r="BC152" s="154"/>
      <c r="BD152" s="154"/>
      <c r="BE152" s="153"/>
      <c r="BF152" s="153"/>
      <c r="BG152" s="155"/>
      <c r="BH152" s="131"/>
      <c r="BI152" s="151" t="e">
        <v>#DIV/0!</v>
      </c>
      <c r="BK152" s="142"/>
      <c r="BL152" s="152" t="s">
        <v>156</v>
      </c>
      <c r="BM152" s="153">
        <v>168.82999999999998</v>
      </c>
      <c r="BN152" s="154">
        <v>150.71</v>
      </c>
      <c r="BO152" s="154"/>
      <c r="BP152" s="154"/>
      <c r="BQ152" s="154"/>
      <c r="BR152" s="153"/>
      <c r="BS152" s="153"/>
      <c r="BT152" s="155"/>
      <c r="BU152" s="131"/>
      <c r="BV152" s="151" t="e">
        <v>#DIV/0!</v>
      </c>
      <c r="BZ152" s="128"/>
      <c r="CA152" s="128" t="s">
        <v>156</v>
      </c>
      <c r="CB152" s="132">
        <v>241.58000000000004</v>
      </c>
      <c r="CC152" s="132">
        <v>168.82999999999998</v>
      </c>
      <c r="CD152" s="132">
        <v>150.71</v>
      </c>
      <c r="CE152" s="132"/>
      <c r="CF152" s="132"/>
      <c r="CG152" s="132"/>
      <c r="CH152" s="132"/>
      <c r="CI152" s="132"/>
      <c r="CJ152" s="132" t="e">
        <v>#DIV/0!</v>
      </c>
    </row>
    <row r="153" spans="1:88">
      <c r="A153" s="210"/>
      <c r="B153" s="215" t="s">
        <v>495</v>
      </c>
      <c r="C153" s="216">
        <v>9.498811771477973</v>
      </c>
      <c r="D153" s="55">
        <v>6.4342018547328363</v>
      </c>
      <c r="E153" s="55">
        <v>6.1218873694142921</v>
      </c>
      <c r="F153" s="55">
        <v>5.7192412469153346</v>
      </c>
      <c r="G153" s="55">
        <v>5.6208042481977118</v>
      </c>
      <c r="H153" s="216"/>
      <c r="I153" s="216"/>
      <c r="J153" s="225"/>
      <c r="K153"/>
      <c r="L153" s="101" t="e">
        <f t="shared" si="2"/>
        <v>#DIV/0!</v>
      </c>
      <c r="N153" s="244"/>
      <c r="O153" s="250" t="s">
        <v>158</v>
      </c>
      <c r="P153" s="251">
        <v>2847.8399069240327</v>
      </c>
      <c r="Q153" s="154">
        <v>3446.7694013951068</v>
      </c>
      <c r="R153" s="154">
        <v>2145.2225529986308</v>
      </c>
      <c r="S153" s="154">
        <v>3613.0735696406077</v>
      </c>
      <c r="T153" s="154">
        <v>3141.6073050693335</v>
      </c>
      <c r="U153" s="251">
        <v>10930</v>
      </c>
      <c r="V153" s="251">
        <v>80.745019999999997</v>
      </c>
      <c r="W153" s="252">
        <v>840009.31</v>
      </c>
      <c r="X153" s="131"/>
      <c r="Y153" s="151">
        <v>0.37399672452074767</v>
      </c>
      <c r="Z153" s="151"/>
      <c r="AA153" s="152" t="s">
        <v>158</v>
      </c>
      <c r="AB153" s="153">
        <v>3112.1670099999997</v>
      </c>
      <c r="AC153" s="154">
        <v>2847.8399200000013</v>
      </c>
      <c r="AD153" s="154">
        <v>3446.7694299999998</v>
      </c>
      <c r="AE153" s="154">
        <v>2145.22255</v>
      </c>
      <c r="AF153" s="154">
        <v>3613.0034599999999</v>
      </c>
      <c r="AG153" s="153">
        <v>11180</v>
      </c>
      <c r="AH153" s="153">
        <v>79.512429999999995</v>
      </c>
      <c r="AI153" s="155">
        <v>848757.99</v>
      </c>
      <c r="AJ153" s="131"/>
      <c r="AK153" s="151">
        <v>0.42568123099495064</v>
      </c>
      <c r="AL153" s="204"/>
      <c r="AM153" s="142"/>
      <c r="AN153" s="152" t="s">
        <v>158</v>
      </c>
      <c r="AO153" s="153">
        <v>3288.2745499999996</v>
      </c>
      <c r="AP153" s="154">
        <v>3112.1669999999999</v>
      </c>
      <c r="AQ153" s="154">
        <v>2847.8399200000013</v>
      </c>
      <c r="AR153" s="154">
        <v>3446.8498200000004</v>
      </c>
      <c r="AS153" s="154">
        <v>2144.7556999999997</v>
      </c>
      <c r="AT153" s="153">
        <v>9950</v>
      </c>
      <c r="AU153" s="153">
        <v>78.66583</v>
      </c>
      <c r="AV153" s="155">
        <v>708694.08</v>
      </c>
      <c r="AW153"/>
      <c r="AX153" s="142"/>
      <c r="AY153" s="152" t="s">
        <v>395</v>
      </c>
      <c r="AZ153" s="153">
        <v>192.83252000000002</v>
      </c>
      <c r="BA153" s="154">
        <v>194.50501999999997</v>
      </c>
      <c r="BB153" s="154">
        <v>149.68800000000005</v>
      </c>
      <c r="BC153" s="154">
        <v>197.22710000000004</v>
      </c>
      <c r="BD153" s="154">
        <v>210.77186</v>
      </c>
      <c r="BE153" s="153">
        <v>5150</v>
      </c>
      <c r="BF153" s="153">
        <v>2.0756299999999999</v>
      </c>
      <c r="BG153" s="155">
        <v>11025.75</v>
      </c>
      <c r="BH153" s="131"/>
      <c r="BI153" s="151">
        <v>1.9116328594426684</v>
      </c>
      <c r="BK153" s="142"/>
      <c r="BL153" s="152" t="s">
        <v>395</v>
      </c>
      <c r="BM153" s="153">
        <v>192.471</v>
      </c>
      <c r="BN153" s="154">
        <v>187.17</v>
      </c>
      <c r="BO153" s="154">
        <v>194.96501999999998</v>
      </c>
      <c r="BP153" s="154">
        <v>148.93785000000005</v>
      </c>
      <c r="BQ153" s="154">
        <v>251.65248</v>
      </c>
      <c r="BR153" s="153">
        <v>4800</v>
      </c>
      <c r="BS153" s="153">
        <v>2.1071599999999999</v>
      </c>
      <c r="BT153" s="155">
        <v>9978.1200000000008</v>
      </c>
      <c r="BU153" s="131"/>
      <c r="BV153" s="151">
        <v>2.5220430301499679</v>
      </c>
      <c r="BZ153" s="128"/>
      <c r="CA153" s="128" t="s">
        <v>384</v>
      </c>
      <c r="CB153" s="132"/>
      <c r="CC153" s="132">
        <v>782.13000000000011</v>
      </c>
      <c r="CD153" s="132">
        <v>619.8599999999999</v>
      </c>
      <c r="CE153" s="132">
        <v>657.11</v>
      </c>
      <c r="CF153" s="132">
        <v>567.67967000000021</v>
      </c>
      <c r="CG153" s="132">
        <v>3640</v>
      </c>
      <c r="CH153" s="132">
        <v>1.80636</v>
      </c>
      <c r="CI153" s="132">
        <v>6392.07</v>
      </c>
      <c r="CJ153" s="132">
        <v>8.8809989565195657</v>
      </c>
    </row>
    <row r="154" spans="1:88">
      <c r="A154" s="210"/>
      <c r="B154" s="215" t="s">
        <v>343</v>
      </c>
      <c r="C154" s="216">
        <v>872.36428325622444</v>
      </c>
      <c r="D154" s="55">
        <v>1012.8390390101709</v>
      </c>
      <c r="E154" s="55">
        <v>901.43758963291793</v>
      </c>
      <c r="F154" s="55">
        <v>1127.8164065895205</v>
      </c>
      <c r="G154" s="55">
        <v>1241.4478910677167</v>
      </c>
      <c r="H154" s="216"/>
      <c r="I154" s="216"/>
      <c r="J154" s="225"/>
      <c r="K154"/>
      <c r="L154" s="101" t="e">
        <f t="shared" si="2"/>
        <v>#DIV/0!</v>
      </c>
      <c r="N154" s="244"/>
      <c r="O154" s="250" t="s">
        <v>325</v>
      </c>
      <c r="P154" s="251">
        <v>790.73922595999898</v>
      </c>
      <c r="Q154" s="154">
        <v>1403.8211542366148</v>
      </c>
      <c r="R154" s="154">
        <v>1449.3532417602025</v>
      </c>
      <c r="S154" s="154">
        <v>1523.3196375698833</v>
      </c>
      <c r="T154" s="154">
        <v>1166.1215155155746</v>
      </c>
      <c r="U154" s="251">
        <v>2390</v>
      </c>
      <c r="V154" s="251">
        <v>44.831159999999997</v>
      </c>
      <c r="W154" s="252">
        <v>115167.58</v>
      </c>
      <c r="X154" s="131"/>
      <c r="Y154" s="151">
        <v>1.0125432135637258</v>
      </c>
      <c r="Z154" s="151"/>
      <c r="AA154" s="152" t="s">
        <v>325</v>
      </c>
      <c r="AB154" s="153">
        <v>772.06142999999986</v>
      </c>
      <c r="AC154" s="154">
        <v>790.73921999999982</v>
      </c>
      <c r="AD154" s="154">
        <v>1403.8211799999999</v>
      </c>
      <c r="AE154" s="154">
        <v>1449.3532500000003</v>
      </c>
      <c r="AF154" s="154">
        <v>1523.1319500000004</v>
      </c>
      <c r="AG154" s="153">
        <v>2310</v>
      </c>
      <c r="AH154" s="153">
        <v>45.004649999999998</v>
      </c>
      <c r="AI154" s="155">
        <v>92334.06</v>
      </c>
      <c r="AJ154" s="131"/>
      <c r="AK154" s="151">
        <v>1.6495884075713778</v>
      </c>
      <c r="AL154" s="204"/>
      <c r="AM154" s="142"/>
      <c r="AN154" s="152" t="s">
        <v>325</v>
      </c>
      <c r="AO154" s="153">
        <v>777.928</v>
      </c>
      <c r="AP154" s="154">
        <v>772.06142999999986</v>
      </c>
      <c r="AQ154" s="154">
        <v>790.73921999999982</v>
      </c>
      <c r="AR154" s="154">
        <v>1409.0141600000002</v>
      </c>
      <c r="AS154" s="154">
        <v>1457.6523400000003</v>
      </c>
      <c r="AT154" s="153">
        <v>2620</v>
      </c>
      <c r="AU154" s="153">
        <v>45.1982</v>
      </c>
      <c r="AV154" s="155">
        <v>89422.78</v>
      </c>
      <c r="AW154"/>
      <c r="AX154" s="142"/>
      <c r="AY154" s="152" t="s">
        <v>384</v>
      </c>
      <c r="AZ154" s="153">
        <v>527.52076000000011</v>
      </c>
      <c r="BA154" s="154">
        <v>583.17999999999995</v>
      </c>
      <c r="BB154" s="154">
        <v>566.73967000000005</v>
      </c>
      <c r="BC154" s="154">
        <v>568.55189000000007</v>
      </c>
      <c r="BD154" s="154">
        <v>579.51965000000007</v>
      </c>
      <c r="BE154" s="153">
        <v>4000</v>
      </c>
      <c r="BF154" s="153">
        <v>1.82315</v>
      </c>
      <c r="BG154" s="155">
        <v>7414.89</v>
      </c>
      <c r="BH154" s="131"/>
      <c r="BI154" s="151">
        <v>7.8156203261275632</v>
      </c>
      <c r="BK154" s="142"/>
      <c r="BL154" s="152" t="s">
        <v>384</v>
      </c>
      <c r="BM154" s="153">
        <v>782.12599999999998</v>
      </c>
      <c r="BN154" s="154">
        <v>619.86076000000014</v>
      </c>
      <c r="BO154" s="154">
        <v>657.1099999999999</v>
      </c>
      <c r="BP154" s="154">
        <v>567.67967000000021</v>
      </c>
      <c r="BQ154" s="154">
        <v>533.03564000000006</v>
      </c>
      <c r="BR154" s="153">
        <v>3890</v>
      </c>
      <c r="BS154" s="153">
        <v>1.8240000000000001</v>
      </c>
      <c r="BT154" s="155">
        <v>7121.61</v>
      </c>
      <c r="BU154" s="131"/>
      <c r="BV154" s="151">
        <v>7.4847631364256122</v>
      </c>
      <c r="BZ154" s="128"/>
      <c r="CA154" s="128" t="s">
        <v>376</v>
      </c>
      <c r="CB154" s="132">
        <v>204.71</v>
      </c>
      <c r="CC154" s="132">
        <v>192.47</v>
      </c>
      <c r="CD154" s="132">
        <v>187.17000000000002</v>
      </c>
      <c r="CE154" s="132">
        <v>194.97000000000006</v>
      </c>
      <c r="CF154" s="132">
        <v>148.93785000000005</v>
      </c>
      <c r="CG154" s="132">
        <v>4700</v>
      </c>
      <c r="CH154" s="132">
        <v>2.1055700000000002</v>
      </c>
      <c r="CI154" s="132">
        <v>9544.98</v>
      </c>
      <c r="CJ154" s="132">
        <v>1.560378858834697</v>
      </c>
    </row>
    <row r="155" spans="1:88">
      <c r="A155" s="211" t="s">
        <v>186</v>
      </c>
      <c r="B155" s="207"/>
      <c r="C155" s="213">
        <v>8541.006900938426</v>
      </c>
      <c r="D155" s="214">
        <v>6783.1781087235477</v>
      </c>
      <c r="E155" s="214">
        <v>8154.4462745160181</v>
      </c>
      <c r="F155" s="214">
        <v>8410.8520566273983</v>
      </c>
      <c r="G155" s="214">
        <v>6448.4265517395579</v>
      </c>
      <c r="H155" s="213">
        <v>56720</v>
      </c>
      <c r="I155" s="213">
        <v>157.69651000000002</v>
      </c>
      <c r="J155" s="224">
        <v>1060216.96</v>
      </c>
      <c r="K155"/>
      <c r="L155" s="101">
        <f t="shared" si="2"/>
        <v>0.60821763799548711</v>
      </c>
      <c r="N155" s="244"/>
      <c r="O155" s="250" t="s">
        <v>495</v>
      </c>
      <c r="P155" s="251">
        <v>4.3310130098854636</v>
      </c>
      <c r="Q155" s="154">
        <v>9.498811771477973</v>
      </c>
      <c r="R155" s="154">
        <v>6.4342018547328363</v>
      </c>
      <c r="S155" s="154">
        <v>6.1218873694142912</v>
      </c>
      <c r="T155" s="154">
        <v>5.7192412469153338</v>
      </c>
      <c r="U155" s="251"/>
      <c r="V155" s="251"/>
      <c r="W155" s="252"/>
      <c r="X155" s="131"/>
      <c r="Y155" s="151" t="e">
        <v>#DIV/0!</v>
      </c>
      <c r="Z155" s="151"/>
      <c r="AA155" s="152" t="s">
        <v>369</v>
      </c>
      <c r="AB155" s="153">
        <v>3.7528299999999994</v>
      </c>
      <c r="AC155" s="154">
        <v>4.3310299999999993</v>
      </c>
      <c r="AD155" s="154">
        <v>9.4988200000000003</v>
      </c>
      <c r="AE155" s="154">
        <v>6.4342000000000006</v>
      </c>
      <c r="AF155" s="154">
        <v>6.0735299999999999</v>
      </c>
      <c r="AG155" s="153"/>
      <c r="AH155" s="153"/>
      <c r="AI155" s="155"/>
      <c r="AJ155" s="131"/>
      <c r="AK155" s="151" t="e">
        <v>#DIV/0!</v>
      </c>
      <c r="AL155" s="204"/>
      <c r="AM155" s="142"/>
      <c r="AN155" s="152" t="s">
        <v>369</v>
      </c>
      <c r="AO155" s="153">
        <v>16.509999999999998</v>
      </c>
      <c r="AP155" s="154">
        <v>3.7528299999999994</v>
      </c>
      <c r="AQ155" s="154">
        <v>4.3310299999999993</v>
      </c>
      <c r="AR155" s="154">
        <v>9.5853800000000007</v>
      </c>
      <c r="AS155" s="154">
        <v>6.4341999999999988</v>
      </c>
      <c r="AT155" s="153"/>
      <c r="AU155" s="153"/>
      <c r="AV155" s="155"/>
      <c r="AW155"/>
      <c r="AX155" s="142"/>
      <c r="AY155" s="152" t="s">
        <v>161</v>
      </c>
      <c r="AZ155" s="153">
        <v>471.82535999999988</v>
      </c>
      <c r="BA155" s="154">
        <v>461.19920000000002</v>
      </c>
      <c r="BB155" s="154">
        <v>473.44937999999996</v>
      </c>
      <c r="BC155" s="154">
        <v>347.0297599999999</v>
      </c>
      <c r="BD155" s="154">
        <v>517.4011099999999</v>
      </c>
      <c r="BE155" s="153">
        <v>2550</v>
      </c>
      <c r="BF155" s="153">
        <v>3.5564</v>
      </c>
      <c r="BG155" s="155">
        <v>8739.8700000000008</v>
      </c>
      <c r="BH155" s="131"/>
      <c r="BI155" s="151">
        <v>5.9200092221051328</v>
      </c>
      <c r="BK155" s="142"/>
      <c r="BL155" s="152" t="s">
        <v>161</v>
      </c>
      <c r="BM155" s="153">
        <v>243.64</v>
      </c>
      <c r="BN155" s="154">
        <v>470.40461999999991</v>
      </c>
      <c r="BO155" s="154">
        <v>464.09000000000003</v>
      </c>
      <c r="BP155" s="154">
        <v>473.07698999999997</v>
      </c>
      <c r="BQ155" s="154">
        <v>374.42259000000001</v>
      </c>
      <c r="BR155" s="153">
        <v>2460</v>
      </c>
      <c r="BS155" s="153">
        <v>3.5590000000000002</v>
      </c>
      <c r="BT155" s="155">
        <v>8812.11</v>
      </c>
      <c r="BU155" s="131"/>
      <c r="BV155" s="151">
        <v>4.2489550175837572</v>
      </c>
      <c r="BZ155" s="128"/>
      <c r="CA155" s="128" t="s">
        <v>161</v>
      </c>
      <c r="CB155" s="132">
        <v>298.16999999999996</v>
      </c>
      <c r="CC155" s="132">
        <v>243.64</v>
      </c>
      <c r="CD155" s="132">
        <v>470.40000000000003</v>
      </c>
      <c r="CE155" s="132">
        <v>464.09</v>
      </c>
      <c r="CF155" s="132">
        <v>473.07698999999997</v>
      </c>
      <c r="CG155" s="132">
        <v>2250</v>
      </c>
      <c r="CH155" s="132">
        <v>3.5595400000000001</v>
      </c>
      <c r="CI155" s="132">
        <v>7820.14</v>
      </c>
      <c r="CJ155" s="132">
        <v>6.0494695747134948</v>
      </c>
    </row>
    <row r="156" spans="1:88">
      <c r="A156" s="211" t="s">
        <v>195</v>
      </c>
      <c r="B156" s="211" t="s">
        <v>159</v>
      </c>
      <c r="C156" s="213">
        <v>28.11097259624519</v>
      </c>
      <c r="D156" s="214">
        <v>25.642638730618796</v>
      </c>
      <c r="E156" s="214">
        <v>17.338022431167406</v>
      </c>
      <c r="F156" s="214">
        <v>18.538216519736373</v>
      </c>
      <c r="G156" s="214">
        <v>33.695223988500189</v>
      </c>
      <c r="H156" s="213"/>
      <c r="I156" s="213">
        <v>9.0399999999999994E-3</v>
      </c>
      <c r="J156" s="224"/>
      <c r="K156"/>
      <c r="L156" s="101" t="e">
        <f t="shared" si="2"/>
        <v>#DIV/0!</v>
      </c>
      <c r="N156" s="244"/>
      <c r="O156" s="250" t="s">
        <v>343</v>
      </c>
      <c r="P156" s="251">
        <v>903.4474545681187</v>
      </c>
      <c r="Q156" s="154">
        <v>872.36428325622421</v>
      </c>
      <c r="R156" s="154">
        <v>1012.8390390101709</v>
      </c>
      <c r="S156" s="154">
        <v>901.43758963291782</v>
      </c>
      <c r="T156" s="154">
        <v>1123.8994484195205</v>
      </c>
      <c r="U156" s="251"/>
      <c r="V156" s="251"/>
      <c r="W156" s="252"/>
      <c r="X156" s="131"/>
      <c r="Y156" s="151" t="e">
        <v>#DIV/0!</v>
      </c>
      <c r="Z156" s="151"/>
      <c r="AA156" s="152" t="s">
        <v>343</v>
      </c>
      <c r="AB156" s="153">
        <v>793.72540000000004</v>
      </c>
      <c r="AC156" s="154">
        <v>903.44743999999992</v>
      </c>
      <c r="AD156" s="154">
        <v>872.36427999999989</v>
      </c>
      <c r="AE156" s="154">
        <v>1012.8389999999999</v>
      </c>
      <c r="AF156" s="154">
        <v>902.1777000000003</v>
      </c>
      <c r="AG156" s="153"/>
      <c r="AH156" s="153"/>
      <c r="AI156" s="155"/>
      <c r="AJ156" s="131"/>
      <c r="AK156" s="151" t="e">
        <v>#DIV/0!</v>
      </c>
      <c r="AL156" s="204"/>
      <c r="AM156" s="142"/>
      <c r="AN156" s="152" t="s">
        <v>343</v>
      </c>
      <c r="AO156" s="153">
        <v>993.44899999999984</v>
      </c>
      <c r="AP156" s="154">
        <v>793.72540000000004</v>
      </c>
      <c r="AQ156" s="154">
        <v>903.44743999999992</v>
      </c>
      <c r="AR156" s="154">
        <v>951.89003999999977</v>
      </c>
      <c r="AS156" s="154">
        <v>1067.2750500000002</v>
      </c>
      <c r="AT156" s="153"/>
      <c r="AU156" s="153"/>
      <c r="AV156" s="155"/>
      <c r="AW156"/>
      <c r="AX156" s="142"/>
      <c r="AY156" s="152" t="s">
        <v>357</v>
      </c>
      <c r="AZ156" s="153">
        <v>79.580000000000013</v>
      </c>
      <c r="BA156" s="154">
        <v>126.64429000000001</v>
      </c>
      <c r="BB156" s="154">
        <v>103.7439</v>
      </c>
      <c r="BC156" s="154">
        <v>117.97969000000005</v>
      </c>
      <c r="BD156" s="154">
        <v>101.89884000000002</v>
      </c>
      <c r="BE156" s="153">
        <v>7240</v>
      </c>
      <c r="BF156" s="153">
        <v>0.62180000000000002</v>
      </c>
      <c r="BG156" s="155">
        <v>4644.1000000000004</v>
      </c>
      <c r="BH156" s="131"/>
      <c r="BI156" s="151">
        <v>2.1941568872332637</v>
      </c>
      <c r="BK156" s="142"/>
      <c r="BL156" s="152" t="s">
        <v>357</v>
      </c>
      <c r="BM156" s="153">
        <v>75.030000000000015</v>
      </c>
      <c r="BN156" s="154">
        <v>80.280000000000015</v>
      </c>
      <c r="BO156" s="154">
        <v>125.73778</v>
      </c>
      <c r="BP156" s="154">
        <v>103.21976000000001</v>
      </c>
      <c r="BQ156" s="154">
        <v>127.33465000000004</v>
      </c>
      <c r="BR156" s="153">
        <v>7260</v>
      </c>
      <c r="BS156" s="153">
        <v>0.62138000000000004</v>
      </c>
      <c r="BT156" s="155">
        <v>4514.7700000000004</v>
      </c>
      <c r="BU156" s="131"/>
      <c r="BV156" s="151">
        <v>2.8204017037412763</v>
      </c>
      <c r="BZ156" s="128"/>
      <c r="CA156" s="128" t="s">
        <v>357</v>
      </c>
      <c r="CB156" s="132">
        <v>104.86</v>
      </c>
      <c r="CC156" s="132">
        <v>75.030000000000015</v>
      </c>
      <c r="CD156" s="132">
        <v>80.28</v>
      </c>
      <c r="CE156" s="132">
        <v>125.73999999999998</v>
      </c>
      <c r="CF156" s="132">
        <v>103.21976000000001</v>
      </c>
      <c r="CG156" s="132">
        <v>6940</v>
      </c>
      <c r="CH156" s="132">
        <v>0.62107999999999997</v>
      </c>
      <c r="CI156" s="132">
        <v>4150.3900000000003</v>
      </c>
      <c r="CJ156" s="132">
        <v>2.4869894154525238</v>
      </c>
    </row>
    <row r="157" spans="1:88">
      <c r="A157" s="210"/>
      <c r="B157" s="215" t="s">
        <v>160</v>
      </c>
      <c r="C157" s="216">
        <v>94.239586772579955</v>
      </c>
      <c r="D157" s="55">
        <v>102.48166750214446</v>
      </c>
      <c r="E157" s="55">
        <v>117.41772364608158</v>
      </c>
      <c r="F157" s="55">
        <v>145.89768786437875</v>
      </c>
      <c r="G157" s="55">
        <v>116.28040669179322</v>
      </c>
      <c r="H157" s="216">
        <v>5860</v>
      </c>
      <c r="I157" s="216">
        <v>0.88348000000000004</v>
      </c>
      <c r="J157" s="225">
        <v>5103.79</v>
      </c>
      <c r="K157"/>
      <c r="L157" s="101">
        <f t="shared" si="2"/>
        <v>2.2783148736878518</v>
      </c>
      <c r="N157" s="241" t="s">
        <v>186</v>
      </c>
      <c r="O157" s="242"/>
      <c r="P157" s="247">
        <v>7456.1090831703141</v>
      </c>
      <c r="Q157" s="248">
        <v>8541.0069009384279</v>
      </c>
      <c r="R157" s="248">
        <v>6784.1897087235475</v>
      </c>
      <c r="S157" s="248">
        <v>8155.2779745160205</v>
      </c>
      <c r="T157" s="248">
        <v>8370.6884715173983</v>
      </c>
      <c r="U157" s="247">
        <v>51340</v>
      </c>
      <c r="V157" s="247">
        <v>156.57288999999997</v>
      </c>
      <c r="W157" s="249">
        <v>1109120.78</v>
      </c>
      <c r="X157" s="131"/>
      <c r="Y157" s="151">
        <v>0.75471387990020333</v>
      </c>
      <c r="Z157" s="151"/>
      <c r="AA157" s="140"/>
      <c r="AB157" s="148">
        <v>8082.5594999999994</v>
      </c>
      <c r="AC157" s="149">
        <v>7456.1090600000007</v>
      </c>
      <c r="AD157" s="149">
        <v>8541.0069199999998</v>
      </c>
      <c r="AE157" s="149">
        <v>6784.18966</v>
      </c>
      <c r="AF157" s="149">
        <v>8221.79781</v>
      </c>
      <c r="AG157" s="148">
        <v>51420</v>
      </c>
      <c r="AH157" s="148">
        <v>155.54671999999999</v>
      </c>
      <c r="AI157" s="150">
        <v>1078985.51</v>
      </c>
      <c r="AJ157" s="131"/>
      <c r="AK157" s="151">
        <v>0.76199334780686723</v>
      </c>
      <c r="AL157" s="204"/>
      <c r="AM157" s="139" t="s">
        <v>186</v>
      </c>
      <c r="AN157" s="140"/>
      <c r="AO157" s="148">
        <v>8944.1757500000003</v>
      </c>
      <c r="AP157" s="149">
        <v>8082.5595200000007</v>
      </c>
      <c r="AQ157" s="149">
        <v>7456.1090600000007</v>
      </c>
      <c r="AR157" s="149">
        <v>8631.158980000002</v>
      </c>
      <c r="AS157" s="149">
        <v>6847.3184099999999</v>
      </c>
      <c r="AT157" s="148">
        <v>52050</v>
      </c>
      <c r="AU157" s="148">
        <v>155.22701000000001</v>
      </c>
      <c r="AV157" s="150">
        <v>939673.27</v>
      </c>
      <c r="AW157"/>
      <c r="AX157" s="142"/>
      <c r="AY157" s="152" t="s">
        <v>356</v>
      </c>
      <c r="AZ157" s="153">
        <v>659.92</v>
      </c>
      <c r="BA157" s="154">
        <v>1379.7799999999997</v>
      </c>
      <c r="BB157" s="154">
        <v>1089.08329</v>
      </c>
      <c r="BC157" s="154">
        <v>780.33987000000013</v>
      </c>
      <c r="BD157" s="154">
        <v>371.04536000000013</v>
      </c>
      <c r="BE157" s="153">
        <v>5820</v>
      </c>
      <c r="BF157" s="153">
        <v>7.1294300000000002</v>
      </c>
      <c r="BG157" s="155">
        <v>42084.38</v>
      </c>
      <c r="BH157" s="131"/>
      <c r="BI157" s="151">
        <v>0.88167001628632802</v>
      </c>
      <c r="BK157" s="142"/>
      <c r="BL157" s="152" t="s">
        <v>356</v>
      </c>
      <c r="BM157" s="153">
        <v>623.69999999999993</v>
      </c>
      <c r="BN157" s="154">
        <v>659.86999999999989</v>
      </c>
      <c r="BO157" s="154">
        <v>1379.27</v>
      </c>
      <c r="BP157" s="154">
        <v>1089.8662400000001</v>
      </c>
      <c r="BQ157" s="154">
        <v>783.24810000000014</v>
      </c>
      <c r="BR157" s="153">
        <v>5730</v>
      </c>
      <c r="BS157" s="153">
        <v>7.1639799999999996</v>
      </c>
      <c r="BT157" s="155">
        <v>41314.51</v>
      </c>
      <c r="BU157" s="131"/>
      <c r="BV157" s="151">
        <v>1.8958184424794098</v>
      </c>
      <c r="BZ157" s="128"/>
      <c r="CA157" s="128" t="s">
        <v>356</v>
      </c>
      <c r="CB157" s="132">
        <v>973.17999999999984</v>
      </c>
      <c r="CC157" s="132">
        <v>623.69999999999993</v>
      </c>
      <c r="CD157" s="132">
        <v>659.87</v>
      </c>
      <c r="CE157" s="132">
        <v>1379.2700000000004</v>
      </c>
      <c r="CF157" s="132">
        <v>1089.8662400000001</v>
      </c>
      <c r="CG157" s="132">
        <v>5280</v>
      </c>
      <c r="CH157" s="132">
        <v>7.2238800000000003</v>
      </c>
      <c r="CI157" s="132">
        <v>36318.28</v>
      </c>
      <c r="CJ157" s="132">
        <v>3.0008751515765617</v>
      </c>
    </row>
    <row r="158" spans="1:88">
      <c r="A158" s="210"/>
      <c r="B158" s="215" t="s">
        <v>162</v>
      </c>
      <c r="C158" s="216">
        <v>80.661156075511173</v>
      </c>
      <c r="D158" s="55">
        <v>64.954341648585</v>
      </c>
      <c r="E158" s="55">
        <v>60.843199554097325</v>
      </c>
      <c r="F158" s="55">
        <v>77.150735028049553</v>
      </c>
      <c r="G158" s="55">
        <v>74.839407415363738</v>
      </c>
      <c r="H158" s="216">
        <v>3140</v>
      </c>
      <c r="I158" s="216">
        <v>0.11584999999999999</v>
      </c>
      <c r="J158" s="225">
        <v>362.37</v>
      </c>
      <c r="K158"/>
      <c r="L158" s="101">
        <f t="shared" si="2"/>
        <v>20.652760276889296</v>
      </c>
      <c r="N158" s="241" t="s">
        <v>195</v>
      </c>
      <c r="O158" s="241" t="s">
        <v>159</v>
      </c>
      <c r="P158" s="247">
        <v>15.878068442581061</v>
      </c>
      <c r="Q158" s="248">
        <v>28.11097259624519</v>
      </c>
      <c r="R158" s="248">
        <v>25.642638730618792</v>
      </c>
      <c r="S158" s="248">
        <v>17.338022431167413</v>
      </c>
      <c r="T158" s="248">
        <v>18.538216519736373</v>
      </c>
      <c r="U158" s="247"/>
      <c r="V158" s="247">
        <v>9.0399999999999994E-3</v>
      </c>
      <c r="W158" s="249"/>
      <c r="X158" s="131"/>
      <c r="Y158" s="151" t="e">
        <v>#DIV/0!</v>
      </c>
      <c r="Z158" s="151"/>
      <c r="AA158" s="139" t="s">
        <v>159</v>
      </c>
      <c r="AB158" s="148">
        <v>20.990379999999998</v>
      </c>
      <c r="AC158" s="149">
        <v>15.878069999999999</v>
      </c>
      <c r="AD158" s="149">
        <v>28.110980000000001</v>
      </c>
      <c r="AE158" s="149">
        <v>25.64265</v>
      </c>
      <c r="AF158" s="149">
        <v>22.148040000000002</v>
      </c>
      <c r="AG158" s="148"/>
      <c r="AH158" s="148">
        <v>9.2899999999999996E-3</v>
      </c>
      <c r="AI158" s="150"/>
      <c r="AJ158" s="131"/>
      <c r="AK158" s="151" t="e">
        <v>#DIV/0!</v>
      </c>
      <c r="AL158" s="204"/>
      <c r="AM158" s="139" t="s">
        <v>195</v>
      </c>
      <c r="AN158" s="139" t="s">
        <v>159</v>
      </c>
      <c r="AO158" s="148">
        <v>27.305040000000002</v>
      </c>
      <c r="AP158" s="149">
        <v>20.990380000000005</v>
      </c>
      <c r="AQ158" s="149">
        <v>15.878070000000001</v>
      </c>
      <c r="AR158" s="149">
        <v>26.927960000000009</v>
      </c>
      <c r="AS158" s="149">
        <v>24.25863</v>
      </c>
      <c r="AT158" s="148"/>
      <c r="AU158" s="148">
        <v>9.5600000000000008E-3</v>
      </c>
      <c r="AV158" s="150"/>
      <c r="AW158"/>
      <c r="AX158" s="142"/>
      <c r="AY158" s="152" t="s">
        <v>158</v>
      </c>
      <c r="AZ158" s="153">
        <v>1047.0713400000002</v>
      </c>
      <c r="BA158" s="154">
        <v>3288.4409999999998</v>
      </c>
      <c r="BB158" s="154">
        <v>3110.37093</v>
      </c>
      <c r="BC158" s="154">
        <v>2842.7605800000015</v>
      </c>
      <c r="BD158" s="154">
        <v>3441.7784000000006</v>
      </c>
      <c r="BE158" s="153">
        <v>10840</v>
      </c>
      <c r="BF158" s="153">
        <v>75.93235</v>
      </c>
      <c r="BG158" s="155">
        <v>790802.47</v>
      </c>
      <c r="BH158" s="131"/>
      <c r="BI158" s="151">
        <v>0.43522605588219787</v>
      </c>
      <c r="BK158" s="142"/>
      <c r="BL158" s="152" t="s">
        <v>158</v>
      </c>
      <c r="BM158" s="153">
        <v>1361.52349</v>
      </c>
      <c r="BN158" s="154">
        <v>1047.1564900000001</v>
      </c>
      <c r="BO158" s="154">
        <v>3189.0570399999997</v>
      </c>
      <c r="BP158" s="154">
        <v>3033.130110000001</v>
      </c>
      <c r="BQ158" s="154">
        <v>2740.5874200000017</v>
      </c>
      <c r="BR158" s="153">
        <v>10950</v>
      </c>
      <c r="BS158" s="153">
        <v>74.932640000000006</v>
      </c>
      <c r="BT158" s="155">
        <v>810860.07</v>
      </c>
      <c r="BU158" s="131"/>
      <c r="BV158" s="151">
        <v>0.33798524818221742</v>
      </c>
      <c r="BZ158" s="128"/>
      <c r="CA158" s="128" t="s">
        <v>158</v>
      </c>
      <c r="CB158" s="132">
        <v>1116.1400000000001</v>
      </c>
      <c r="CC158" s="132">
        <v>1361.52</v>
      </c>
      <c r="CD158" s="132">
        <v>1047.1600000000001</v>
      </c>
      <c r="CE158" s="132">
        <v>3189.0599999999986</v>
      </c>
      <c r="CF158" s="132">
        <v>3033.130110000001</v>
      </c>
      <c r="CG158" s="132">
        <v>10830</v>
      </c>
      <c r="CH158" s="132">
        <v>73.997119999999995</v>
      </c>
      <c r="CI158" s="132">
        <v>782276.69</v>
      </c>
      <c r="CJ158" s="132">
        <v>0.38773111212095573</v>
      </c>
    </row>
    <row r="159" spans="1:88">
      <c r="A159" s="210"/>
      <c r="B159" s="215" t="s">
        <v>163</v>
      </c>
      <c r="C159" s="216">
        <v>55.69642723033769</v>
      </c>
      <c r="D159" s="55">
        <v>57.064645715150888</v>
      </c>
      <c r="E159" s="55">
        <v>12.564117567400357</v>
      </c>
      <c r="F159" s="55">
        <v>72.51347927185482</v>
      </c>
      <c r="G159" s="55">
        <v>53.992369488549855</v>
      </c>
      <c r="H159" s="216">
        <v>4740</v>
      </c>
      <c r="I159" s="216">
        <v>5.8409999999999997E-2</v>
      </c>
      <c r="J159" s="225">
        <v>276.52</v>
      </c>
      <c r="K159"/>
      <c r="L159" s="101">
        <f t="shared" si="2"/>
        <v>19.525665228030469</v>
      </c>
      <c r="N159" s="244"/>
      <c r="O159" s="250" t="s">
        <v>160</v>
      </c>
      <c r="P159" s="251">
        <v>91.218604344024413</v>
      </c>
      <c r="Q159" s="154">
        <v>94.239586772579955</v>
      </c>
      <c r="R159" s="154">
        <v>102.48166750214446</v>
      </c>
      <c r="S159" s="154">
        <v>117.41772364608158</v>
      </c>
      <c r="T159" s="154">
        <v>145.89004186437873</v>
      </c>
      <c r="U159" s="251">
        <v>4970</v>
      </c>
      <c r="V159" s="251">
        <v>0.90549999999999997</v>
      </c>
      <c r="W159" s="252">
        <v>4817.2</v>
      </c>
      <c r="X159" s="131"/>
      <c r="Y159" s="151">
        <v>3.0285236623843463</v>
      </c>
      <c r="Z159" s="151"/>
      <c r="AA159" s="152" t="s">
        <v>160</v>
      </c>
      <c r="AB159" s="153">
        <v>105.37429</v>
      </c>
      <c r="AC159" s="154">
        <v>91.218600000000023</v>
      </c>
      <c r="AD159" s="154">
        <v>94.239589999999993</v>
      </c>
      <c r="AE159" s="154">
        <v>102.48167000000001</v>
      </c>
      <c r="AF159" s="154">
        <v>108.73772000000002</v>
      </c>
      <c r="AG159" s="153">
        <v>4840</v>
      </c>
      <c r="AH159" s="153">
        <v>0.89876</v>
      </c>
      <c r="AI159" s="155">
        <v>4427.88</v>
      </c>
      <c r="AJ159" s="131"/>
      <c r="AK159" s="151">
        <v>2.4557512850393421</v>
      </c>
      <c r="AL159" s="204"/>
      <c r="AM159" s="142"/>
      <c r="AN159" s="152" t="s">
        <v>160</v>
      </c>
      <c r="AO159" s="153">
        <v>75.389099999999999</v>
      </c>
      <c r="AP159" s="154">
        <v>105.37429</v>
      </c>
      <c r="AQ159" s="154">
        <v>91.218599999999995</v>
      </c>
      <c r="AR159" s="154">
        <v>94.239590000000007</v>
      </c>
      <c r="AS159" s="154">
        <v>102.48167000000001</v>
      </c>
      <c r="AT159" s="153">
        <v>4800</v>
      </c>
      <c r="AU159" s="153">
        <v>0.89215</v>
      </c>
      <c r="AV159" s="155">
        <v>4167.6400000000003</v>
      </c>
      <c r="AW159"/>
      <c r="AX159" s="142"/>
      <c r="AY159" s="152" t="s">
        <v>325</v>
      </c>
      <c r="AZ159" s="153">
        <v>651.38358999999991</v>
      </c>
      <c r="BA159" s="154">
        <v>775.15</v>
      </c>
      <c r="BB159" s="154">
        <v>767.59871999999984</v>
      </c>
      <c r="BC159" s="154">
        <v>783.48171999999977</v>
      </c>
      <c r="BD159" s="154">
        <v>1403.6780699999997</v>
      </c>
      <c r="BE159" s="153">
        <v>3560</v>
      </c>
      <c r="BF159" s="153">
        <v>45.362900000000003</v>
      </c>
      <c r="BG159" s="155">
        <v>130246.65</v>
      </c>
      <c r="BH159" s="131"/>
      <c r="BI159" s="151">
        <v>1.077707618583664</v>
      </c>
      <c r="BK159" s="142"/>
      <c r="BL159" s="152" t="s">
        <v>325</v>
      </c>
      <c r="BM159" s="153">
        <v>666.25</v>
      </c>
      <c r="BN159" s="154">
        <v>626.41358999999989</v>
      </c>
      <c r="BO159" s="154">
        <v>805.86</v>
      </c>
      <c r="BP159" s="154">
        <v>769.22871999999984</v>
      </c>
      <c r="BQ159" s="154">
        <v>800.70108999999991</v>
      </c>
      <c r="BR159" s="153">
        <v>3960</v>
      </c>
      <c r="BS159" s="153">
        <v>45.489600000000003</v>
      </c>
      <c r="BT159" s="155">
        <v>180979.15</v>
      </c>
      <c r="BU159" s="131"/>
      <c r="BV159" s="151">
        <v>0.44242725750452466</v>
      </c>
      <c r="BZ159" s="128"/>
      <c r="CA159" s="128" t="s">
        <v>325</v>
      </c>
      <c r="CB159" s="132">
        <v>617.9699999999998</v>
      </c>
      <c r="CC159" s="132">
        <v>666.25</v>
      </c>
      <c r="CD159" s="132">
        <v>626.41</v>
      </c>
      <c r="CE159" s="132">
        <v>807.25</v>
      </c>
      <c r="CF159" s="132">
        <v>769.22871999999984</v>
      </c>
      <c r="CG159" s="132">
        <v>3500</v>
      </c>
      <c r="CH159" s="132">
        <v>45.593299999999999</v>
      </c>
      <c r="CI159" s="132">
        <v>173344.25</v>
      </c>
      <c r="CJ159" s="132">
        <v>0.44375785178914201</v>
      </c>
    </row>
    <row r="160" spans="1:88">
      <c r="A160" s="210"/>
      <c r="B160" s="215" t="s">
        <v>453</v>
      </c>
      <c r="C160" s="216">
        <v>117.00521849143864</v>
      </c>
      <c r="D160" s="55">
        <v>81.393935231568321</v>
      </c>
      <c r="E160" s="55">
        <v>50.63412652574516</v>
      </c>
      <c r="F160" s="55">
        <v>98.020943686870027</v>
      </c>
      <c r="G160" s="55">
        <v>98.785712683794912</v>
      </c>
      <c r="H160" s="216">
        <v>3580</v>
      </c>
      <c r="I160" s="216">
        <v>0.11264</v>
      </c>
      <c r="J160" s="225">
        <v>398.84</v>
      </c>
      <c r="K160"/>
      <c r="L160" s="101">
        <f t="shared" si="2"/>
        <v>24.768256113678397</v>
      </c>
      <c r="N160" s="244"/>
      <c r="O160" s="250" t="s">
        <v>162</v>
      </c>
      <c r="P160" s="251">
        <v>64.987903404629193</v>
      </c>
      <c r="Q160" s="154">
        <v>80.661156075511173</v>
      </c>
      <c r="R160" s="154">
        <v>64.954341648585014</v>
      </c>
      <c r="S160" s="154">
        <v>60.843199554097332</v>
      </c>
      <c r="T160" s="154">
        <v>77.143089028049559</v>
      </c>
      <c r="U160" s="251">
        <v>2780</v>
      </c>
      <c r="V160" s="251">
        <v>0.1164</v>
      </c>
      <c r="W160" s="252">
        <v>347.13</v>
      </c>
      <c r="X160" s="131"/>
      <c r="Y160" s="151">
        <v>22.223112098651676</v>
      </c>
      <c r="Z160" s="151"/>
      <c r="AA160" s="152" t="s">
        <v>162</v>
      </c>
      <c r="AB160" s="153">
        <v>65.665909999999997</v>
      </c>
      <c r="AC160" s="154">
        <v>64.987909999999999</v>
      </c>
      <c r="AD160" s="154">
        <v>80.661169999999984</v>
      </c>
      <c r="AE160" s="154">
        <v>64.954340000000002</v>
      </c>
      <c r="AF160" s="154">
        <v>63.263230000000014</v>
      </c>
      <c r="AG160" s="153">
        <v>2380</v>
      </c>
      <c r="AH160" s="153">
        <v>0.1144</v>
      </c>
      <c r="AI160" s="155">
        <v>262.33</v>
      </c>
      <c r="AJ160" s="131"/>
      <c r="AK160" s="151">
        <v>24.11589600884383</v>
      </c>
      <c r="AL160" s="204"/>
      <c r="AM160" s="142"/>
      <c r="AN160" s="152" t="s">
        <v>162</v>
      </c>
      <c r="AO160" s="153">
        <v>64.900000000000006</v>
      </c>
      <c r="AP160" s="154">
        <v>65.665909999999997</v>
      </c>
      <c r="AQ160" s="154">
        <v>64.987909999999999</v>
      </c>
      <c r="AR160" s="154">
        <v>80.661169999999984</v>
      </c>
      <c r="AS160" s="154">
        <v>64.954340000000002</v>
      </c>
      <c r="AT160" s="153">
        <v>3230</v>
      </c>
      <c r="AU160" s="153">
        <v>0.11242000000000001</v>
      </c>
      <c r="AV160" s="155">
        <v>324.39</v>
      </c>
      <c r="AW160"/>
      <c r="AX160" s="142"/>
      <c r="AY160" s="152" t="s">
        <v>369</v>
      </c>
      <c r="AZ160" s="153">
        <v>17.64</v>
      </c>
      <c r="BA160" s="154">
        <v>16.509999999999998</v>
      </c>
      <c r="BB160" s="154">
        <v>3.7528299999999994</v>
      </c>
      <c r="BC160" s="154">
        <v>4.3310300000000002</v>
      </c>
      <c r="BD160" s="154">
        <v>9.5853799999999989</v>
      </c>
      <c r="BE160" s="153"/>
      <c r="BF160" s="153"/>
      <c r="BG160" s="155"/>
      <c r="BH160" s="131"/>
      <c r="BI160" s="151" t="e">
        <v>#DIV/0!</v>
      </c>
      <c r="BK160" s="142"/>
      <c r="BL160" s="152" t="s">
        <v>369</v>
      </c>
      <c r="BM160" s="153">
        <v>17.47</v>
      </c>
      <c r="BN160" s="154">
        <v>17.64</v>
      </c>
      <c r="BO160" s="154">
        <v>16.509999999999998</v>
      </c>
      <c r="BP160" s="154">
        <v>3.7528300000000003</v>
      </c>
      <c r="BQ160" s="154">
        <v>4.1615799999999998</v>
      </c>
      <c r="BR160" s="153"/>
      <c r="BS160" s="153"/>
      <c r="BT160" s="155"/>
      <c r="BU160" s="131"/>
      <c r="BV160" s="151" t="e">
        <v>#DIV/0!</v>
      </c>
      <c r="BZ160" s="128"/>
      <c r="CA160" s="128" t="s">
        <v>369</v>
      </c>
      <c r="CB160" s="132">
        <v>51.33</v>
      </c>
      <c r="CC160" s="132">
        <v>17.47</v>
      </c>
      <c r="CD160" s="132">
        <v>17.64</v>
      </c>
      <c r="CE160" s="132">
        <v>16.509999999999998</v>
      </c>
      <c r="CF160" s="132">
        <v>3.7528300000000003</v>
      </c>
      <c r="CG160" s="132"/>
      <c r="CH160" s="132"/>
      <c r="CI160" s="132"/>
      <c r="CJ160" s="132" t="e">
        <v>#DIV/0!</v>
      </c>
    </row>
    <row r="161" spans="1:88">
      <c r="A161" s="210"/>
      <c r="B161" s="215" t="s">
        <v>164</v>
      </c>
      <c r="C161" s="216">
        <v>22.522469913857922</v>
      </c>
      <c r="D161" s="55">
        <v>31.246573295837369</v>
      </c>
      <c r="E161" s="55">
        <v>22.680368838274376</v>
      </c>
      <c r="F161" s="55">
        <v>25.757863354193805</v>
      </c>
      <c r="G161" s="55">
        <v>32.021190010291939</v>
      </c>
      <c r="H161" s="216">
        <v>11240</v>
      </c>
      <c r="I161" s="216">
        <v>1.2699999999999999E-2</v>
      </c>
      <c r="J161" s="225">
        <v>148.51</v>
      </c>
      <c r="K161"/>
      <c r="L161" s="101">
        <f t="shared" si="2"/>
        <v>21.561638953802397</v>
      </c>
      <c r="N161" s="244"/>
      <c r="O161" s="250" t="s">
        <v>163</v>
      </c>
      <c r="P161" s="251">
        <v>93.741222100209839</v>
      </c>
      <c r="Q161" s="154">
        <v>55.69642723033769</v>
      </c>
      <c r="R161" s="154">
        <v>57.064645715150903</v>
      </c>
      <c r="S161" s="154">
        <v>12.564117567400359</v>
      </c>
      <c r="T161" s="154">
        <v>72.495096271854806</v>
      </c>
      <c r="U161" s="251">
        <v>4800</v>
      </c>
      <c r="V161" s="251">
        <v>5.3129999999999997E-2</v>
      </c>
      <c r="W161" s="252">
        <v>264.42</v>
      </c>
      <c r="X161" s="131"/>
      <c r="Y161" s="151">
        <v>27.416646347422585</v>
      </c>
      <c r="Z161" s="151"/>
      <c r="AA161" s="152" t="s">
        <v>163</v>
      </c>
      <c r="AB161" s="153">
        <v>83.846830000000011</v>
      </c>
      <c r="AC161" s="154">
        <v>93.74121999999997</v>
      </c>
      <c r="AD161" s="154">
        <v>55.696439999999996</v>
      </c>
      <c r="AE161" s="154">
        <v>57.06465</v>
      </c>
      <c r="AF161" s="154">
        <v>12.344110000000001</v>
      </c>
      <c r="AG161" s="153">
        <v>4450</v>
      </c>
      <c r="AH161" s="153">
        <v>5.3069999999999999E-2</v>
      </c>
      <c r="AI161" s="155">
        <v>237.2</v>
      </c>
      <c r="AJ161" s="131"/>
      <c r="AK161" s="151">
        <v>5.2040935919055658</v>
      </c>
      <c r="AL161" s="204"/>
      <c r="AM161" s="142"/>
      <c r="AN161" s="152" t="s">
        <v>163</v>
      </c>
      <c r="AO161" s="153">
        <v>82.320000000000007</v>
      </c>
      <c r="AP161" s="154">
        <v>83.846829999999997</v>
      </c>
      <c r="AQ161" s="154">
        <v>93.741219999999998</v>
      </c>
      <c r="AR161" s="154">
        <v>55.696440000000003</v>
      </c>
      <c r="AS161" s="154">
        <v>57.06465</v>
      </c>
      <c r="AT161" s="153"/>
      <c r="AU161" s="153">
        <v>5.2990000000000002E-2</v>
      </c>
      <c r="AV161" s="155"/>
      <c r="AW161"/>
      <c r="AX161" s="142"/>
      <c r="AY161" s="152" t="s">
        <v>343</v>
      </c>
      <c r="AZ161" s="153">
        <v>1101.22</v>
      </c>
      <c r="BA161" s="154">
        <v>992.05</v>
      </c>
      <c r="BB161" s="154">
        <v>787.65281000000004</v>
      </c>
      <c r="BC161" s="154">
        <v>898.18568999999979</v>
      </c>
      <c r="BD161" s="154">
        <v>945.78838000000007</v>
      </c>
      <c r="BE161" s="153"/>
      <c r="BF161" s="153"/>
      <c r="BG161" s="155"/>
      <c r="BH161" s="131"/>
      <c r="BI161" s="151" t="e">
        <v>#DIV/0!</v>
      </c>
      <c r="BK161" s="142"/>
      <c r="BL161" s="152" t="s">
        <v>343</v>
      </c>
      <c r="BM161" s="153">
        <v>794.13999999999987</v>
      </c>
      <c r="BN161" s="154">
        <v>1007.7899999999998</v>
      </c>
      <c r="BO161" s="154">
        <v>923.32999999999993</v>
      </c>
      <c r="BP161" s="154">
        <v>796.0428099999998</v>
      </c>
      <c r="BQ161" s="154">
        <v>794.84958999999992</v>
      </c>
      <c r="BR161" s="153"/>
      <c r="BS161" s="153"/>
      <c r="BT161" s="155"/>
      <c r="BU161" s="131"/>
      <c r="BV161" s="151" t="e">
        <v>#DIV/0!</v>
      </c>
      <c r="BZ161" s="128"/>
      <c r="CA161" s="128" t="s">
        <v>343</v>
      </c>
      <c r="CB161" s="132">
        <v>829.94999999999993</v>
      </c>
      <c r="CC161" s="132">
        <v>794.13999999999987</v>
      </c>
      <c r="CD161" s="132">
        <v>1007.88</v>
      </c>
      <c r="CE161" s="132">
        <v>923.43000000000018</v>
      </c>
      <c r="CF161" s="132">
        <v>802.26669999999979</v>
      </c>
      <c r="CG161" s="132"/>
      <c r="CH161" s="132"/>
      <c r="CI161" s="132"/>
      <c r="CJ161" s="132" t="e">
        <v>#DIV/0!</v>
      </c>
    </row>
    <row r="162" spans="1:88">
      <c r="A162" s="210"/>
      <c r="B162" s="215" t="s">
        <v>173</v>
      </c>
      <c r="C162" s="216">
        <v>13.631824381464773</v>
      </c>
      <c r="D162" s="55">
        <v>19.539504235992307</v>
      </c>
      <c r="E162" s="55">
        <v>13.686702030933994</v>
      </c>
      <c r="F162" s="55">
        <v>14.775520610404477</v>
      </c>
      <c r="G162" s="55">
        <v>18.615724330233167</v>
      </c>
      <c r="H162" s="216"/>
      <c r="I162" s="216">
        <v>1.6199999999999999E-3</v>
      </c>
      <c r="J162" s="225"/>
      <c r="K162"/>
      <c r="L162" s="101" t="e">
        <f t="shared" si="2"/>
        <v>#DIV/0!</v>
      </c>
      <c r="N162" s="244"/>
      <c r="O162" s="250" t="s">
        <v>453</v>
      </c>
      <c r="P162" s="251">
        <v>143.21003612459754</v>
      </c>
      <c r="Q162" s="154">
        <v>117.00521849143863</v>
      </c>
      <c r="R162" s="154">
        <v>81.393935231568321</v>
      </c>
      <c r="S162" s="154">
        <v>50.634126525745145</v>
      </c>
      <c r="T162" s="154">
        <v>98.020943686870027</v>
      </c>
      <c r="U162" s="251">
        <v>3590</v>
      </c>
      <c r="V162" s="251">
        <v>0.10553999999999999</v>
      </c>
      <c r="W162" s="252">
        <v>390.76</v>
      </c>
      <c r="X162" s="131"/>
      <c r="Y162" s="151">
        <v>25.084692314174951</v>
      </c>
      <c r="Z162" s="151"/>
      <c r="AA162" s="152" t="s">
        <v>453</v>
      </c>
      <c r="AB162" s="153">
        <v>143.25730000000001</v>
      </c>
      <c r="AC162" s="154">
        <v>143.21002999999996</v>
      </c>
      <c r="AD162" s="154">
        <v>117.00522000000001</v>
      </c>
      <c r="AE162" s="154">
        <v>81.393959999999993</v>
      </c>
      <c r="AF162" s="154">
        <v>50.814139999999995</v>
      </c>
      <c r="AG162" s="153">
        <v>3680</v>
      </c>
      <c r="AH162" s="153">
        <v>0.10494000000000001</v>
      </c>
      <c r="AI162" s="155">
        <v>388.3</v>
      </c>
      <c r="AJ162" s="131"/>
      <c r="AK162" s="151">
        <v>13.086309554468192</v>
      </c>
      <c r="AL162" s="204"/>
      <c r="AM162" s="142"/>
      <c r="AN162" s="152" t="s">
        <v>453</v>
      </c>
      <c r="AO162" s="153">
        <v>133.45000000000002</v>
      </c>
      <c r="AP162" s="154">
        <v>143.25730000000001</v>
      </c>
      <c r="AQ162" s="154">
        <v>143.21003000000002</v>
      </c>
      <c r="AR162" s="154">
        <v>117.00521999999999</v>
      </c>
      <c r="AS162" s="154">
        <v>81.393959999999993</v>
      </c>
      <c r="AT162" s="153"/>
      <c r="AU162" s="153">
        <v>0.10446</v>
      </c>
      <c r="AV162" s="155"/>
      <c r="AW162"/>
      <c r="AX162" s="139" t="s">
        <v>186</v>
      </c>
      <c r="AY162" s="140"/>
      <c r="AZ162" s="148">
        <v>5891.5783900000006</v>
      </c>
      <c r="BA162" s="149">
        <v>8945.1791899999989</v>
      </c>
      <c r="BB162" s="149">
        <v>8076.3306100000009</v>
      </c>
      <c r="BC162" s="149">
        <v>7437.0174400000014</v>
      </c>
      <c r="BD162" s="149">
        <v>8613.1136500000011</v>
      </c>
      <c r="BE162" s="148">
        <v>55740</v>
      </c>
      <c r="BF162" s="148">
        <v>152.68369000000001</v>
      </c>
      <c r="BG162" s="150">
        <v>1100405.5599999998</v>
      </c>
      <c r="BH162" s="131"/>
      <c r="BI162" s="151">
        <v>0.78272174942482142</v>
      </c>
      <c r="BK162" s="139" t="s">
        <v>186</v>
      </c>
      <c r="BL162" s="140"/>
      <c r="BM162" s="148">
        <v>5794.1224899999997</v>
      </c>
      <c r="BN162" s="149">
        <v>5856.4715700000006</v>
      </c>
      <c r="BO162" s="149">
        <v>8858.1435299999994</v>
      </c>
      <c r="BP162" s="149">
        <v>8000.9583600000014</v>
      </c>
      <c r="BQ162" s="149">
        <v>7363.0954100000008</v>
      </c>
      <c r="BR162" s="148">
        <v>55210</v>
      </c>
      <c r="BS162" s="148">
        <v>151.76669000000001</v>
      </c>
      <c r="BT162" s="150">
        <v>1163666.19</v>
      </c>
      <c r="BU162" s="131"/>
      <c r="BV162" s="151"/>
      <c r="BZ162" s="128" t="s">
        <v>186</v>
      </c>
      <c r="CA162" s="128"/>
      <c r="CB162" s="132">
        <v>5378.5999999999995</v>
      </c>
      <c r="CC162" s="132">
        <v>5794.1200000000008</v>
      </c>
      <c r="CD162" s="132">
        <v>5856.47</v>
      </c>
      <c r="CE162" s="132">
        <v>8859.5399999999991</v>
      </c>
      <c r="CF162" s="132">
        <v>8007.1390900000015</v>
      </c>
      <c r="CG162" s="132">
        <v>52410</v>
      </c>
      <c r="CH162" s="132">
        <v>151.36684</v>
      </c>
      <c r="CI162" s="132">
        <v>1111971.92</v>
      </c>
      <c r="CJ162" s="132"/>
    </row>
    <row r="163" spans="1:88">
      <c r="A163" s="210"/>
      <c r="B163" s="215" t="s">
        <v>165</v>
      </c>
      <c r="C163" s="216">
        <v>23.475973773598316</v>
      </c>
      <c r="D163" s="55">
        <v>13.934621568268094</v>
      </c>
      <c r="E163" s="55">
        <v>17.76021040774085</v>
      </c>
      <c r="F163" s="55">
        <v>22.14543295194666</v>
      </c>
      <c r="G163" s="55">
        <v>84.534409993371469</v>
      </c>
      <c r="H163" s="216">
        <v>16910</v>
      </c>
      <c r="I163" s="216">
        <v>1.7909999999999999E-2</v>
      </c>
      <c r="J163" s="225">
        <v>301.57</v>
      </c>
      <c r="K163"/>
      <c r="L163" s="101">
        <f>G163/J163*100</f>
        <v>28.031438801396511</v>
      </c>
      <c r="N163" s="244"/>
      <c r="O163" s="250" t="s">
        <v>164</v>
      </c>
      <c r="P163" s="251">
        <v>28.754899837142855</v>
      </c>
      <c r="Q163" s="154">
        <v>22.522469913857922</v>
      </c>
      <c r="R163" s="154">
        <v>31.246573295837365</v>
      </c>
      <c r="S163" s="154">
        <v>22.680368838274379</v>
      </c>
      <c r="T163" s="154">
        <v>25.681572354193797</v>
      </c>
      <c r="U163" s="251">
        <v>10220</v>
      </c>
      <c r="V163" s="251">
        <v>1.3650000000000001E-2</v>
      </c>
      <c r="W163" s="252">
        <v>144.51</v>
      </c>
      <c r="X163" s="131"/>
      <c r="Y163" s="151">
        <v>17.771484571444052</v>
      </c>
      <c r="Z163" s="151"/>
      <c r="AA163" s="152" t="s">
        <v>164</v>
      </c>
      <c r="AB163" s="153">
        <v>35.618449999999996</v>
      </c>
      <c r="AC163" s="154">
        <v>28.754900000000003</v>
      </c>
      <c r="AD163" s="154">
        <v>22.522469999999998</v>
      </c>
      <c r="AE163" s="154">
        <v>31.246570000000002</v>
      </c>
      <c r="AF163" s="154">
        <v>23.43037</v>
      </c>
      <c r="AG163" s="153">
        <v>10750</v>
      </c>
      <c r="AH163" s="153">
        <v>1.3050000000000001E-2</v>
      </c>
      <c r="AI163" s="155">
        <v>127.98</v>
      </c>
      <c r="AJ163" s="131"/>
      <c r="AK163" s="151">
        <v>18.307837162056568</v>
      </c>
      <c r="AL163" s="204"/>
      <c r="AM163" s="142"/>
      <c r="AN163" s="152" t="s">
        <v>164</v>
      </c>
      <c r="AO163" s="153">
        <v>37.53</v>
      </c>
      <c r="AP163" s="154">
        <v>35.618449999999996</v>
      </c>
      <c r="AQ163" s="154">
        <v>28.754900000000003</v>
      </c>
      <c r="AR163" s="154">
        <v>22.522470000000002</v>
      </c>
      <c r="AS163" s="154">
        <v>31.246570000000002</v>
      </c>
      <c r="AT163" s="153"/>
      <c r="AU163" s="153">
        <v>1.022E-2</v>
      </c>
      <c r="AV163" s="155"/>
      <c r="AW163"/>
      <c r="AX163" s="139" t="s">
        <v>195</v>
      </c>
      <c r="AY163" s="139" t="s">
        <v>159</v>
      </c>
      <c r="AZ163" s="148">
        <v>13.44</v>
      </c>
      <c r="BA163" s="149">
        <v>27.63504</v>
      </c>
      <c r="BB163" s="149">
        <v>21.211129999999997</v>
      </c>
      <c r="BC163" s="149">
        <v>15.87537</v>
      </c>
      <c r="BD163" s="149">
        <v>26.645250000000008</v>
      </c>
      <c r="BE163" s="148"/>
      <c r="BF163" s="148">
        <v>9.8399999999999998E-3</v>
      </c>
      <c r="BG163" s="150"/>
      <c r="BH163" s="131"/>
      <c r="BI163" s="151" t="e">
        <v>#DIV/0!</v>
      </c>
      <c r="BK163" s="139" t="s">
        <v>195</v>
      </c>
      <c r="BL163" s="139" t="s">
        <v>159</v>
      </c>
      <c r="BM163" s="148">
        <v>7.38</v>
      </c>
      <c r="BN163" s="149">
        <v>13.44</v>
      </c>
      <c r="BO163" s="149">
        <v>25.68</v>
      </c>
      <c r="BP163" s="149">
        <v>21.211130000000004</v>
      </c>
      <c r="BQ163" s="149">
        <v>15.78102</v>
      </c>
      <c r="BR163" s="148"/>
      <c r="BS163" s="148">
        <v>1.013E-2</v>
      </c>
      <c r="BT163" s="150"/>
      <c r="BU163" s="131"/>
      <c r="BV163" s="151" t="e">
        <v>#DIV/0!</v>
      </c>
      <c r="BZ163" s="128" t="s">
        <v>195</v>
      </c>
      <c r="CA163" s="128" t="s">
        <v>159</v>
      </c>
      <c r="CB163" s="132">
        <v>5.62</v>
      </c>
      <c r="CC163" s="132">
        <v>7.38</v>
      </c>
      <c r="CD163" s="132">
        <v>13.44</v>
      </c>
      <c r="CE163" s="132">
        <v>25.68</v>
      </c>
      <c r="CF163" s="132">
        <v>21.211130000000004</v>
      </c>
      <c r="CG163" s="132"/>
      <c r="CH163" s="132">
        <v>1.0449999999999999E-2</v>
      </c>
      <c r="CI163" s="132"/>
      <c r="CJ163" s="132" t="e">
        <v>#DIV/0!</v>
      </c>
    </row>
    <row r="164" spans="1:88">
      <c r="A164" s="210"/>
      <c r="B164" s="215" t="s">
        <v>166</v>
      </c>
      <c r="C164" s="216">
        <v>581.90635218898342</v>
      </c>
      <c r="D164" s="55">
        <v>591.39480795972031</v>
      </c>
      <c r="E164" s="55">
        <v>531.57923950738063</v>
      </c>
      <c r="F164" s="55">
        <v>532.62781007315812</v>
      </c>
      <c r="G164" s="55">
        <v>790.04121763263743</v>
      </c>
      <c r="H164" s="216">
        <v>2530</v>
      </c>
      <c r="I164" s="216">
        <v>8.6063200000000002</v>
      </c>
      <c r="J164" s="225">
        <v>22602.29</v>
      </c>
      <c r="K164"/>
      <c r="L164" s="101">
        <f t="shared" si="2"/>
        <v>3.4954034198863804</v>
      </c>
      <c r="N164" s="244"/>
      <c r="O164" s="250" t="s">
        <v>173</v>
      </c>
      <c r="P164" s="251">
        <v>18.288250930407127</v>
      </c>
      <c r="Q164" s="154">
        <v>13.631824381464773</v>
      </c>
      <c r="R164" s="154">
        <v>19.539504235992304</v>
      </c>
      <c r="S164" s="154">
        <v>13.686702030933995</v>
      </c>
      <c r="T164" s="154">
        <v>14.775520610404477</v>
      </c>
      <c r="U164" s="251"/>
      <c r="V164" s="251">
        <v>1.6199999999999999E-3</v>
      </c>
      <c r="W164" s="252"/>
      <c r="X164" s="131"/>
      <c r="Y164" s="151" t="e">
        <v>#DIV/0!</v>
      </c>
      <c r="Z164" s="151"/>
      <c r="AA164" s="152" t="s">
        <v>173</v>
      </c>
      <c r="AB164" s="153">
        <v>20.123670000000001</v>
      </c>
      <c r="AC164" s="154">
        <v>18.288239999999998</v>
      </c>
      <c r="AD164" s="154">
        <v>13.631829999999997</v>
      </c>
      <c r="AE164" s="154">
        <v>19.539490000000001</v>
      </c>
      <c r="AF164" s="154">
        <v>20.686709999999998</v>
      </c>
      <c r="AG164" s="153"/>
      <c r="AH164" s="153">
        <v>1.6199999999999999E-3</v>
      </c>
      <c r="AI164" s="155"/>
      <c r="AJ164" s="131"/>
      <c r="AK164" s="151" t="e">
        <v>#DIV/0!</v>
      </c>
      <c r="AL164" s="204"/>
      <c r="AM164" s="142"/>
      <c r="AN164" s="152" t="s">
        <v>173</v>
      </c>
      <c r="AO164" s="153">
        <v>20.849999999999998</v>
      </c>
      <c r="AP164" s="154">
        <v>20.123670000000001</v>
      </c>
      <c r="AQ164" s="154">
        <v>18.288239999999998</v>
      </c>
      <c r="AR164" s="154">
        <v>13.631830000000001</v>
      </c>
      <c r="AS164" s="154">
        <v>19.539490000000001</v>
      </c>
      <c r="AT164" s="153"/>
      <c r="AU164" s="153">
        <v>1.1900000000000001E-3</v>
      </c>
      <c r="AV164" s="155"/>
      <c r="AW164"/>
      <c r="AX164" s="142"/>
      <c r="AY164" s="152" t="s">
        <v>160</v>
      </c>
      <c r="AZ164" s="153">
        <v>76.490000000000009</v>
      </c>
      <c r="BA164" s="154">
        <v>78.804099999999991</v>
      </c>
      <c r="BB164" s="154">
        <v>107.34484</v>
      </c>
      <c r="BC164" s="154">
        <v>91.243090000000009</v>
      </c>
      <c r="BD164" s="154">
        <v>91.984090000000009</v>
      </c>
      <c r="BE164" s="153">
        <v>4540</v>
      </c>
      <c r="BF164" s="153">
        <v>0.88644999999999996</v>
      </c>
      <c r="BG164" s="155">
        <v>3989.19</v>
      </c>
      <c r="BH164" s="131"/>
      <c r="BI164" s="151">
        <v>2.3058337657519448</v>
      </c>
      <c r="BK164" s="142"/>
      <c r="BL164" s="152" t="s">
        <v>160</v>
      </c>
      <c r="BM164" s="153">
        <v>70.989999999999995</v>
      </c>
      <c r="BN164" s="154">
        <v>76.400000000000006</v>
      </c>
      <c r="BO164" s="154">
        <v>78.994100000000003</v>
      </c>
      <c r="BP164" s="154">
        <v>107.34484</v>
      </c>
      <c r="BQ164" s="154">
        <v>90.897720000000007</v>
      </c>
      <c r="BR164" s="153">
        <v>4430</v>
      </c>
      <c r="BS164" s="153">
        <v>0.88107000000000002</v>
      </c>
      <c r="BT164" s="155">
        <v>3855.76</v>
      </c>
      <c r="BU164" s="131"/>
      <c r="BV164" s="151">
        <v>2.3574527460215369</v>
      </c>
      <c r="BZ164" s="128"/>
      <c r="CA164" s="128" t="s">
        <v>160</v>
      </c>
      <c r="CB164" s="132">
        <v>45.25</v>
      </c>
      <c r="CC164" s="132">
        <v>70.989999999999995</v>
      </c>
      <c r="CD164" s="132">
        <v>76.399999999999991</v>
      </c>
      <c r="CE164" s="132">
        <v>78.989999999999995</v>
      </c>
      <c r="CF164" s="132">
        <v>107.34484</v>
      </c>
      <c r="CG164" s="132">
        <v>4200</v>
      </c>
      <c r="CH164" s="132">
        <v>0.87473999999999996</v>
      </c>
      <c r="CI164" s="132">
        <v>3829.6</v>
      </c>
      <c r="CJ164" s="132">
        <v>2.8030300814706499</v>
      </c>
    </row>
    <row r="165" spans="1:88">
      <c r="A165" s="210"/>
      <c r="B165" s="215" t="s">
        <v>167</v>
      </c>
      <c r="C165" s="216">
        <v>93.99121802528424</v>
      </c>
      <c r="D165" s="55">
        <v>93.722203488010948</v>
      </c>
      <c r="E165" s="55">
        <v>88.637908986014267</v>
      </c>
      <c r="F165" s="55">
        <v>131.45816043663822</v>
      </c>
      <c r="G165" s="55">
        <v>120.69607884613416</v>
      </c>
      <c r="H165" s="216">
        <v>4190</v>
      </c>
      <c r="I165" s="216">
        <v>0.19613</v>
      </c>
      <c r="J165" s="225">
        <v>832.57</v>
      </c>
      <c r="K165"/>
      <c r="L165" s="101">
        <f t="shared" si="2"/>
        <v>14.496808538157049</v>
      </c>
      <c r="N165" s="244"/>
      <c r="O165" s="250" t="s">
        <v>165</v>
      </c>
      <c r="P165" s="251">
        <v>35.415182874467433</v>
      </c>
      <c r="Q165" s="154">
        <v>23.475973773598316</v>
      </c>
      <c r="R165" s="154">
        <v>13.934621568268094</v>
      </c>
      <c r="S165" s="154">
        <v>17.760210407740857</v>
      </c>
      <c r="T165" s="154">
        <v>22.14033595194666</v>
      </c>
      <c r="U165" s="251">
        <v>12530</v>
      </c>
      <c r="V165" s="251">
        <v>2.1729999999999999E-2</v>
      </c>
      <c r="W165" s="252">
        <v>279.76</v>
      </c>
      <c r="X165" s="131"/>
      <c r="Y165" s="151">
        <v>7.9140463082451609</v>
      </c>
      <c r="Z165" s="151"/>
      <c r="AA165" s="152" t="s">
        <v>165</v>
      </c>
      <c r="AB165" s="153">
        <v>15.457709999999997</v>
      </c>
      <c r="AC165" s="154">
        <v>35.41519000000001</v>
      </c>
      <c r="AD165" s="154">
        <v>23.475970000000004</v>
      </c>
      <c r="AE165" s="154">
        <v>13.934609999999999</v>
      </c>
      <c r="AF165" s="154">
        <v>17.688500000000005</v>
      </c>
      <c r="AG165" s="153">
        <v>12450</v>
      </c>
      <c r="AH165" s="153">
        <v>2.1499999999999998E-2</v>
      </c>
      <c r="AI165" s="155">
        <v>281</v>
      </c>
      <c r="AJ165" s="131"/>
      <c r="AK165" s="151">
        <v>6.2948398576512483</v>
      </c>
      <c r="AL165" s="204"/>
      <c r="AM165" s="142"/>
      <c r="AN165" s="152" t="s">
        <v>165</v>
      </c>
      <c r="AO165" s="153">
        <v>27.985000000000003</v>
      </c>
      <c r="AP165" s="154">
        <v>15.457709999999999</v>
      </c>
      <c r="AQ165" s="154">
        <v>35.415190000000003</v>
      </c>
      <c r="AR165" s="154">
        <v>23.475969999999997</v>
      </c>
      <c r="AS165" s="154">
        <v>13.934609999999999</v>
      </c>
      <c r="AT165" s="153">
        <v>12180</v>
      </c>
      <c r="AU165" s="153">
        <v>2.129E-2</v>
      </c>
      <c r="AV165" s="155">
        <v>276.3</v>
      </c>
      <c r="AW165"/>
      <c r="AX165" s="142"/>
      <c r="AY165" s="152" t="s">
        <v>162</v>
      </c>
      <c r="AZ165" s="153">
        <v>22.82</v>
      </c>
      <c r="BA165" s="154">
        <v>63.99</v>
      </c>
      <c r="BB165" s="154">
        <v>64.661929999999998</v>
      </c>
      <c r="BC165" s="154">
        <v>64.575400000000002</v>
      </c>
      <c r="BD165" s="154">
        <v>79.11417999999999</v>
      </c>
      <c r="BE165" s="153">
        <v>2150</v>
      </c>
      <c r="BF165" s="153">
        <v>0.11047</v>
      </c>
      <c r="BG165" s="155">
        <v>225.35</v>
      </c>
      <c r="BH165" s="131"/>
      <c r="BI165" s="151">
        <v>35.107246505435988</v>
      </c>
      <c r="BK165" s="142"/>
      <c r="BL165" s="152" t="s">
        <v>162</v>
      </c>
      <c r="BM165" s="153">
        <v>27.14</v>
      </c>
      <c r="BN165" s="154">
        <v>22.82</v>
      </c>
      <c r="BO165" s="154">
        <v>63.93</v>
      </c>
      <c r="BP165" s="154">
        <v>64.661929999999998</v>
      </c>
      <c r="BQ165" s="154">
        <v>64.448190000000011</v>
      </c>
      <c r="BR165" s="153">
        <v>2620</v>
      </c>
      <c r="BS165" s="153">
        <v>0.10235</v>
      </c>
      <c r="BT165" s="155">
        <v>252.94</v>
      </c>
      <c r="BU165" s="131"/>
      <c r="BV165" s="151">
        <v>25.479635486676688</v>
      </c>
      <c r="BZ165" s="128"/>
      <c r="CA165" s="128" t="s">
        <v>162</v>
      </c>
      <c r="CB165" s="132">
        <v>27.099999999999994</v>
      </c>
      <c r="CC165" s="132">
        <v>27.14</v>
      </c>
      <c r="CD165" s="132">
        <v>22.819999999999997</v>
      </c>
      <c r="CE165" s="132">
        <v>63.929999999999993</v>
      </c>
      <c r="CF165" s="132">
        <v>64.661929999999998</v>
      </c>
      <c r="CG165" s="132">
        <v>2260</v>
      </c>
      <c r="CH165" s="132">
        <v>0.10077999999999999</v>
      </c>
      <c r="CI165" s="132">
        <v>241.14</v>
      </c>
      <c r="CJ165" s="132">
        <v>26.815099112548729</v>
      </c>
    </row>
    <row r="166" spans="1:88">
      <c r="A166" s="210"/>
      <c r="B166" s="215" t="s">
        <v>168</v>
      </c>
      <c r="C166" s="216">
        <v>200.51981603249166</v>
      </c>
      <c r="D166" s="55">
        <v>190.02617007806361</v>
      </c>
      <c r="E166" s="55">
        <v>175.50235097440807</v>
      </c>
      <c r="F166" s="55">
        <v>186.80901334439795</v>
      </c>
      <c r="G166" s="55">
        <v>195.53094402815935</v>
      </c>
      <c r="H166" s="216">
        <v>2000</v>
      </c>
      <c r="I166" s="216">
        <v>0.65286</v>
      </c>
      <c r="J166" s="225">
        <v>1336.11</v>
      </c>
      <c r="K166"/>
      <c r="L166" s="101">
        <f t="shared" si="2"/>
        <v>14.634344779109457</v>
      </c>
      <c r="N166" s="244"/>
      <c r="O166" s="250" t="s">
        <v>166</v>
      </c>
      <c r="P166" s="251">
        <v>657.44465276491997</v>
      </c>
      <c r="Q166" s="154">
        <v>581.90635218898342</v>
      </c>
      <c r="R166" s="154">
        <v>591.39480795971997</v>
      </c>
      <c r="S166" s="154">
        <v>531.57923950738052</v>
      </c>
      <c r="T166" s="154">
        <v>532.007905663158</v>
      </c>
      <c r="U166" s="251">
        <v>2410</v>
      </c>
      <c r="V166" s="251">
        <v>8.2511600000000005</v>
      </c>
      <c r="W166" s="252">
        <v>20288.66</v>
      </c>
      <c r="X166" s="131"/>
      <c r="Y166" s="151">
        <v>2.6221934108174616</v>
      </c>
      <c r="Z166" s="151"/>
      <c r="AA166" s="152" t="s">
        <v>166</v>
      </c>
      <c r="AB166" s="153">
        <v>670.27267000000018</v>
      </c>
      <c r="AC166" s="154">
        <v>657.44463999999994</v>
      </c>
      <c r="AD166" s="154">
        <v>581.90634999999986</v>
      </c>
      <c r="AE166" s="154">
        <v>591.39481000000012</v>
      </c>
      <c r="AF166" s="154">
        <v>527.9041299999999</v>
      </c>
      <c r="AG166" s="153"/>
      <c r="AH166" s="153">
        <v>8.0849899999999995</v>
      </c>
      <c r="AI166" s="155"/>
      <c r="AJ166" s="131"/>
      <c r="AK166" s="151" t="e">
        <v>#DIV/0!</v>
      </c>
      <c r="AL166" s="204"/>
      <c r="AM166" s="142"/>
      <c r="AN166" s="152" t="s">
        <v>166</v>
      </c>
      <c r="AO166" s="153">
        <v>612.77512000000002</v>
      </c>
      <c r="AP166" s="154">
        <v>670.27267000000006</v>
      </c>
      <c r="AQ166" s="154">
        <v>658.11689999999976</v>
      </c>
      <c r="AR166" s="154">
        <v>579.75708999999983</v>
      </c>
      <c r="AS166" s="154">
        <v>589.74241000000018</v>
      </c>
      <c r="AT166" s="153"/>
      <c r="AU166" s="153">
        <v>7.6193200000000001</v>
      </c>
      <c r="AV166" s="155"/>
      <c r="AW166"/>
      <c r="AX166" s="142"/>
      <c r="AY166" s="152" t="s">
        <v>163</v>
      </c>
      <c r="AZ166" s="153">
        <v>32.309999999999995</v>
      </c>
      <c r="BA166" s="154">
        <v>82.59</v>
      </c>
      <c r="BB166" s="154">
        <v>84.013530000000003</v>
      </c>
      <c r="BC166" s="154">
        <v>93.91122</v>
      </c>
      <c r="BD166" s="154">
        <v>55.758960000000002</v>
      </c>
      <c r="BE166" s="153"/>
      <c r="BF166" s="153">
        <v>5.2900000000000003E-2</v>
      </c>
      <c r="BG166" s="155"/>
      <c r="BH166" s="131"/>
      <c r="BI166" s="151" t="e">
        <v>#DIV/0!</v>
      </c>
      <c r="BK166" s="142"/>
      <c r="BL166" s="152" t="s">
        <v>163</v>
      </c>
      <c r="BM166" s="153">
        <v>58.7</v>
      </c>
      <c r="BN166" s="154">
        <v>90.63000000000001</v>
      </c>
      <c r="BO166" s="154">
        <v>82.56</v>
      </c>
      <c r="BP166" s="154">
        <v>76.013530000000003</v>
      </c>
      <c r="BQ166" s="154">
        <v>93.765050000000002</v>
      </c>
      <c r="BR166" s="153">
        <v>4200</v>
      </c>
      <c r="BS166" s="153">
        <v>5.2630000000000003E-2</v>
      </c>
      <c r="BT166" s="155">
        <v>218</v>
      </c>
      <c r="BU166" s="131"/>
      <c r="BV166" s="151">
        <v>43.011490825688078</v>
      </c>
      <c r="BZ166" s="128"/>
      <c r="CA166" s="128" t="s">
        <v>163</v>
      </c>
      <c r="CB166" s="132">
        <v>53.219999999999992</v>
      </c>
      <c r="CC166" s="132">
        <v>58.7</v>
      </c>
      <c r="CD166" s="132">
        <v>90.63000000000001</v>
      </c>
      <c r="CE166" s="132">
        <v>82.560000000000016</v>
      </c>
      <c r="CF166" s="132">
        <v>76.013530000000003</v>
      </c>
      <c r="CG166" s="132">
        <v>4140</v>
      </c>
      <c r="CH166" s="132">
        <v>5.2549999999999999E-2</v>
      </c>
      <c r="CI166" s="132">
        <v>223.7</v>
      </c>
      <c r="CJ166" s="132">
        <v>33.980120697362544</v>
      </c>
    </row>
    <row r="167" spans="1:88">
      <c r="A167" s="210"/>
      <c r="B167" s="215" t="s">
        <v>169</v>
      </c>
      <c r="C167" s="216">
        <v>18.693921469999999</v>
      </c>
      <c r="D167" s="55">
        <v>8.7270084744255758</v>
      </c>
      <c r="E167" s="55">
        <v>14.337627481510443</v>
      </c>
      <c r="F167" s="55">
        <v>7.3248486523612071</v>
      </c>
      <c r="G167" s="55">
        <v>27.213350290115198</v>
      </c>
      <c r="H167" s="216"/>
      <c r="I167" s="216">
        <v>1.2899999999999999E-3</v>
      </c>
      <c r="J167" s="225"/>
      <c r="K167"/>
      <c r="L167" s="101" t="e">
        <f t="shared" si="2"/>
        <v>#DIV/0!</v>
      </c>
      <c r="N167" s="244"/>
      <c r="O167" s="250" t="s">
        <v>167</v>
      </c>
      <c r="P167" s="251">
        <v>113.01005563313188</v>
      </c>
      <c r="Q167" s="154">
        <v>93.99121802528424</v>
      </c>
      <c r="R167" s="154">
        <v>93.722203488010933</v>
      </c>
      <c r="S167" s="154">
        <v>88.637908986014267</v>
      </c>
      <c r="T167" s="154">
        <v>129.52296704663823</v>
      </c>
      <c r="U167" s="251">
        <v>4100</v>
      </c>
      <c r="V167" s="251">
        <v>0.19644</v>
      </c>
      <c r="W167" s="252">
        <v>828.23</v>
      </c>
      <c r="X167" s="131"/>
      <c r="Y167" s="151">
        <v>15.638526381154779</v>
      </c>
      <c r="Z167" s="151"/>
      <c r="AA167" s="152" t="s">
        <v>167</v>
      </c>
      <c r="AB167" s="153">
        <v>117.28780000000002</v>
      </c>
      <c r="AC167" s="154">
        <v>113.01007000000001</v>
      </c>
      <c r="AD167" s="154">
        <v>93.991189999999989</v>
      </c>
      <c r="AE167" s="154">
        <v>93.722219999999993</v>
      </c>
      <c r="AF167" s="154">
        <v>87.637900000000002</v>
      </c>
      <c r="AG167" s="153">
        <v>4100</v>
      </c>
      <c r="AH167" s="153">
        <v>0.19513</v>
      </c>
      <c r="AI167" s="155">
        <v>767.42</v>
      </c>
      <c r="AJ167" s="131"/>
      <c r="AK167" s="151">
        <v>11.419809230929609</v>
      </c>
      <c r="AL167" s="204"/>
      <c r="AM167" s="142"/>
      <c r="AN167" s="152" t="s">
        <v>167</v>
      </c>
      <c r="AO167" s="153">
        <v>97.702499999999986</v>
      </c>
      <c r="AP167" s="154">
        <v>117.28779000000003</v>
      </c>
      <c r="AQ167" s="154">
        <v>113.01006999999998</v>
      </c>
      <c r="AR167" s="154">
        <v>90.947279999999992</v>
      </c>
      <c r="AS167" s="154">
        <v>93.722219999999993</v>
      </c>
      <c r="AT167" s="153">
        <v>3930</v>
      </c>
      <c r="AU167" s="153">
        <v>0.19323000000000001</v>
      </c>
      <c r="AV167" s="155">
        <v>735.44</v>
      </c>
      <c r="AW167"/>
      <c r="AX167" s="142"/>
      <c r="AY167" s="152" t="s">
        <v>453</v>
      </c>
      <c r="AZ167" s="153">
        <v>63.42</v>
      </c>
      <c r="BA167" s="154">
        <v>133.70000000000005</v>
      </c>
      <c r="BB167" s="154">
        <v>143.35702000000001</v>
      </c>
      <c r="BC167" s="154">
        <v>143.15535000000003</v>
      </c>
      <c r="BD167" s="154">
        <v>116.11996000000001</v>
      </c>
      <c r="BE167" s="153"/>
      <c r="BF167" s="153">
        <v>0.10403999999999999</v>
      </c>
      <c r="BG167" s="155"/>
      <c r="BH167" s="131"/>
      <c r="BI167" s="151" t="e">
        <v>#DIV/0!</v>
      </c>
      <c r="BK167" s="142"/>
      <c r="BL167" s="152" t="s">
        <v>453</v>
      </c>
      <c r="BM167" s="153">
        <v>120.96</v>
      </c>
      <c r="BN167" s="154">
        <v>125.21000000000001</v>
      </c>
      <c r="BO167" s="154">
        <v>134.13000000000002</v>
      </c>
      <c r="BP167" s="154">
        <v>115.03701999999998</v>
      </c>
      <c r="BQ167" s="154">
        <v>142.98153000000002</v>
      </c>
      <c r="BR167" s="153">
        <v>3430</v>
      </c>
      <c r="BS167" s="153">
        <v>0.10355</v>
      </c>
      <c r="BT167" s="155">
        <v>362</v>
      </c>
      <c r="BU167" s="131"/>
      <c r="BV167" s="151">
        <v>39.497660220994476</v>
      </c>
      <c r="BZ167" s="128"/>
      <c r="CA167" s="128" t="s">
        <v>323</v>
      </c>
      <c r="CB167" s="132">
        <v>94.140000000000015</v>
      </c>
      <c r="CC167" s="132">
        <v>120.96</v>
      </c>
      <c r="CD167" s="132">
        <v>125.21000000000001</v>
      </c>
      <c r="CE167" s="132">
        <v>134.13000000000002</v>
      </c>
      <c r="CF167" s="132">
        <v>115.03701999999998</v>
      </c>
      <c r="CG167" s="132">
        <v>3310</v>
      </c>
      <c r="CH167" s="132">
        <v>0.10339</v>
      </c>
      <c r="CI167" s="132">
        <v>350.3</v>
      </c>
      <c r="CJ167" s="132">
        <v>32.83957179560376</v>
      </c>
    </row>
    <row r="168" spans="1:88">
      <c r="A168" s="210"/>
      <c r="B168" s="215" t="s">
        <v>170</v>
      </c>
      <c r="C168" s="216">
        <v>80.329809188156219</v>
      </c>
      <c r="D168" s="55">
        <v>68.395749516712499</v>
      </c>
      <c r="E168" s="55">
        <v>82.605917424178358</v>
      </c>
      <c r="F168" s="55">
        <v>86.899319688816334</v>
      </c>
      <c r="G168" s="55">
        <v>87.495921236508352</v>
      </c>
      <c r="H168" s="216">
        <v>4300</v>
      </c>
      <c r="I168" s="216">
        <v>0.1032</v>
      </c>
      <c r="J168" s="225">
        <v>457.18</v>
      </c>
      <c r="K168"/>
      <c r="L168" s="101">
        <f t="shared" si="2"/>
        <v>19.138177793540475</v>
      </c>
      <c r="N168" s="244"/>
      <c r="O168" s="250" t="s">
        <v>168</v>
      </c>
      <c r="P168" s="251">
        <v>289.83147195477738</v>
      </c>
      <c r="Q168" s="154">
        <v>200.51981603249166</v>
      </c>
      <c r="R168" s="154">
        <v>190.02617007806361</v>
      </c>
      <c r="S168" s="154">
        <v>175.5023509744081</v>
      </c>
      <c r="T168" s="154">
        <v>186.79677934439783</v>
      </c>
      <c r="U168" s="251">
        <v>1920</v>
      </c>
      <c r="V168" s="251">
        <v>0.61133999999999999</v>
      </c>
      <c r="W168" s="252">
        <v>1223.72</v>
      </c>
      <c r="X168" s="131"/>
      <c r="Y168" s="151">
        <v>15.264666700258051</v>
      </c>
      <c r="Z168" s="151"/>
      <c r="AA168" s="152" t="s">
        <v>168</v>
      </c>
      <c r="AB168" s="153">
        <v>305.09807000000001</v>
      </c>
      <c r="AC168" s="154">
        <v>289.83145999999994</v>
      </c>
      <c r="AD168" s="154">
        <v>200.51982000000004</v>
      </c>
      <c r="AE168" s="154">
        <v>190.02617999999998</v>
      </c>
      <c r="AF168" s="154">
        <v>181.50232000000003</v>
      </c>
      <c r="AG168" s="153">
        <v>1880</v>
      </c>
      <c r="AH168" s="153">
        <v>0.59941999999999995</v>
      </c>
      <c r="AI168" s="155">
        <v>1153.3800000000001</v>
      </c>
      <c r="AJ168" s="131"/>
      <c r="AK168" s="151">
        <v>15.736558636355754</v>
      </c>
      <c r="AL168" s="204"/>
      <c r="AM168" s="142"/>
      <c r="AN168" s="152" t="s">
        <v>168</v>
      </c>
      <c r="AO168" s="153">
        <v>339.38846000000001</v>
      </c>
      <c r="AP168" s="154">
        <v>305.09807000000001</v>
      </c>
      <c r="AQ168" s="154">
        <v>289.83145999999999</v>
      </c>
      <c r="AR168" s="154">
        <v>198.50350999999998</v>
      </c>
      <c r="AS168" s="154">
        <v>190.02617999999998</v>
      </c>
      <c r="AT168" s="153">
        <v>1940</v>
      </c>
      <c r="AU168" s="153">
        <v>0.58359000000000005</v>
      </c>
      <c r="AV168" s="155">
        <v>1153.8699999999999</v>
      </c>
      <c r="AW168"/>
      <c r="AX168" s="142"/>
      <c r="AY168" s="152" t="s">
        <v>164</v>
      </c>
      <c r="AZ168" s="153">
        <v>27.779999999999998</v>
      </c>
      <c r="BA168" s="154">
        <v>37.789999999999992</v>
      </c>
      <c r="BB168" s="154">
        <v>35.731389999999998</v>
      </c>
      <c r="BC168" s="154">
        <v>28.781960000000002</v>
      </c>
      <c r="BD168" s="154">
        <v>21.987690000000001</v>
      </c>
      <c r="BE168" s="153"/>
      <c r="BF168" s="153">
        <v>9.5399999999999999E-3</v>
      </c>
      <c r="BG168" s="155"/>
      <c r="BH168" s="131"/>
      <c r="BI168" s="151" t="e">
        <v>#DIV/0!</v>
      </c>
      <c r="BK168" s="142"/>
      <c r="BL168" s="152" t="s">
        <v>164</v>
      </c>
      <c r="BM168" s="153">
        <v>24.009999999999998</v>
      </c>
      <c r="BN168" s="154">
        <v>27.779999999999998</v>
      </c>
      <c r="BO168" s="154">
        <v>37.789999999999992</v>
      </c>
      <c r="BP168" s="154">
        <v>35.731389999999998</v>
      </c>
      <c r="BQ168" s="154">
        <v>28.781960000000002</v>
      </c>
      <c r="BR168" s="153"/>
      <c r="BS168" s="153">
        <v>9.4900000000000002E-3</v>
      </c>
      <c r="BT168" s="155"/>
      <c r="BU168" s="131"/>
      <c r="BV168" s="151" t="e">
        <v>#DIV/0!</v>
      </c>
      <c r="BZ168" s="128"/>
      <c r="CA168" s="128" t="s">
        <v>164</v>
      </c>
      <c r="CB168" s="132">
        <v>31.240000000000002</v>
      </c>
      <c r="CC168" s="132">
        <v>24.009999999999998</v>
      </c>
      <c r="CD168" s="132">
        <v>27.779999999999998</v>
      </c>
      <c r="CE168" s="132">
        <v>37.79</v>
      </c>
      <c r="CF168" s="132">
        <v>35.731389999999998</v>
      </c>
      <c r="CG168" s="132"/>
      <c r="CH168" s="132">
        <v>9.4299999999999991E-3</v>
      </c>
      <c r="CI168" s="132"/>
      <c r="CJ168" s="132" t="e">
        <v>#DIV/0!</v>
      </c>
    </row>
    <row r="169" spans="1:88">
      <c r="A169" s="210"/>
      <c r="B169" s="215" t="s">
        <v>171</v>
      </c>
      <c r="C169" s="216">
        <v>34.300851651811563</v>
      </c>
      <c r="D169" s="55">
        <v>49.647797598349321</v>
      </c>
      <c r="E169" s="55">
        <v>24.439786315805026</v>
      </c>
      <c r="F169" s="55">
        <v>26.514486091823855</v>
      </c>
      <c r="G169" s="55">
        <v>20.189122263745375</v>
      </c>
      <c r="H169" s="216">
        <v>5430</v>
      </c>
      <c r="I169" s="216">
        <v>1.1509999999999999E-2</v>
      </c>
      <c r="J169" s="225">
        <v>64.11</v>
      </c>
      <c r="K169"/>
      <c r="L169" s="101">
        <f t="shared" si="2"/>
        <v>31.491377731625921</v>
      </c>
      <c r="N169" s="244"/>
      <c r="O169" s="250" t="s">
        <v>169</v>
      </c>
      <c r="P169" s="251">
        <v>24.055895181030273</v>
      </c>
      <c r="Q169" s="154">
        <v>18.693921469999999</v>
      </c>
      <c r="R169" s="154">
        <v>8.7270084744255758</v>
      </c>
      <c r="S169" s="154">
        <v>14.337627481510445</v>
      </c>
      <c r="T169" s="154">
        <v>7.3248486523612071</v>
      </c>
      <c r="U169" s="251"/>
      <c r="V169" s="251">
        <v>1.2899999999999999E-3</v>
      </c>
      <c r="W169" s="252"/>
      <c r="X169" s="131"/>
      <c r="Y169" s="151" t="e">
        <v>#DIV/0!</v>
      </c>
      <c r="Z169" s="151"/>
      <c r="AA169" s="152" t="s">
        <v>169</v>
      </c>
      <c r="AB169" s="153">
        <v>18.736899999999999</v>
      </c>
      <c r="AC169" s="154">
        <v>24.055900000000001</v>
      </c>
      <c r="AD169" s="154">
        <v>18.693919999999999</v>
      </c>
      <c r="AE169" s="154">
        <v>8.7270099999999999</v>
      </c>
      <c r="AF169" s="154">
        <v>9.0876200000000011</v>
      </c>
      <c r="AG169" s="153"/>
      <c r="AH169" s="153">
        <v>1.2899999999999999E-3</v>
      </c>
      <c r="AI169" s="155"/>
      <c r="AJ169" s="131"/>
      <c r="AK169" s="151" t="e">
        <v>#DIV/0!</v>
      </c>
      <c r="AL169" s="204"/>
      <c r="AM169" s="142"/>
      <c r="AN169" s="152" t="s">
        <v>169</v>
      </c>
      <c r="AO169" s="153">
        <v>20.04</v>
      </c>
      <c r="AP169" s="154">
        <v>18.736899999999999</v>
      </c>
      <c r="AQ169" s="154">
        <v>24.055900000000001</v>
      </c>
      <c r="AR169" s="154">
        <v>18.693920000000002</v>
      </c>
      <c r="AS169" s="154">
        <v>8.7270099999999999</v>
      </c>
      <c r="AT169" s="153"/>
      <c r="AU169" s="153">
        <v>1.34E-3</v>
      </c>
      <c r="AV169" s="155"/>
      <c r="AW169"/>
      <c r="AX169" s="142"/>
      <c r="AY169" s="152" t="s">
        <v>173</v>
      </c>
      <c r="AZ169" s="153">
        <v>15.19</v>
      </c>
      <c r="BA169" s="154">
        <v>20.91</v>
      </c>
      <c r="BB169" s="154">
        <v>20.128540000000001</v>
      </c>
      <c r="BC169" s="154">
        <v>18.296199999999999</v>
      </c>
      <c r="BD169" s="154">
        <v>13.661950000000001</v>
      </c>
      <c r="BE169" s="153"/>
      <c r="BF169" s="153">
        <v>1.1900000000000001E-3</v>
      </c>
      <c r="BG169" s="155"/>
      <c r="BH169" s="131"/>
      <c r="BI169" s="151" t="e">
        <v>#DIV/0!</v>
      </c>
      <c r="BK169" s="142"/>
      <c r="BL169" s="152" t="s">
        <v>173</v>
      </c>
      <c r="BM169" s="153">
        <v>8.9699999999999989</v>
      </c>
      <c r="BN169" s="154">
        <v>15.19</v>
      </c>
      <c r="BO169" s="154">
        <v>20.909999999999997</v>
      </c>
      <c r="BP169" s="154">
        <v>20.128540000000001</v>
      </c>
      <c r="BQ169" s="154">
        <v>18.18402</v>
      </c>
      <c r="BR169" s="153"/>
      <c r="BS169" s="153">
        <v>1.1900000000000001E-3</v>
      </c>
      <c r="BT169" s="155"/>
      <c r="BU169" s="131"/>
      <c r="BV169" s="151" t="e">
        <v>#DIV/0!</v>
      </c>
      <c r="BZ169" s="128"/>
      <c r="CA169" s="128" t="s">
        <v>173</v>
      </c>
      <c r="CB169" s="132">
        <v>18.04</v>
      </c>
      <c r="CC169" s="132">
        <v>8.9699999999999989</v>
      </c>
      <c r="CD169" s="132">
        <v>15.190000000000001</v>
      </c>
      <c r="CE169" s="132">
        <v>20.909999999999997</v>
      </c>
      <c r="CF169" s="132">
        <v>20.128540000000001</v>
      </c>
      <c r="CG169" s="132"/>
      <c r="CH169" s="132">
        <v>1.23E-3</v>
      </c>
      <c r="CI169" s="132"/>
      <c r="CJ169" s="132" t="e">
        <v>#DIV/0!</v>
      </c>
    </row>
    <row r="170" spans="1:88">
      <c r="A170" s="210"/>
      <c r="B170" s="215" t="s">
        <v>172</v>
      </c>
      <c r="C170" s="216">
        <v>100.41448388545787</v>
      </c>
      <c r="D170" s="55">
        <v>186.55650899236753</v>
      </c>
      <c r="E170" s="55">
        <v>129.05915050032272</v>
      </c>
      <c r="F170" s="55">
        <v>132.23023167816976</v>
      </c>
      <c r="G170" s="55">
        <v>130.3485062929762</v>
      </c>
      <c r="H170" s="216">
        <v>2970</v>
      </c>
      <c r="I170" s="216">
        <v>0.29268</v>
      </c>
      <c r="J170" s="225">
        <v>875.41</v>
      </c>
      <c r="K170"/>
      <c r="L170" s="101">
        <f t="shared" si="2"/>
        <v>14.889995121483214</v>
      </c>
      <c r="N170" s="244"/>
      <c r="O170" s="250" t="s">
        <v>170</v>
      </c>
      <c r="P170" s="251">
        <v>81.089612831031019</v>
      </c>
      <c r="Q170" s="154">
        <v>80.329809188156219</v>
      </c>
      <c r="R170" s="154">
        <v>68.395749516712513</v>
      </c>
      <c r="S170" s="154">
        <v>82.605917424178358</v>
      </c>
      <c r="T170" s="154">
        <v>80.334099918816335</v>
      </c>
      <c r="U170" s="251">
        <v>4010</v>
      </c>
      <c r="V170" s="251">
        <v>0.10802</v>
      </c>
      <c r="W170" s="252">
        <v>432.86</v>
      </c>
      <c r="X170" s="131"/>
      <c r="Y170" s="151">
        <v>18.558910483485729</v>
      </c>
      <c r="Z170" s="151"/>
      <c r="AA170" s="152" t="s">
        <v>170</v>
      </c>
      <c r="AB170" s="153">
        <v>78.176859999999991</v>
      </c>
      <c r="AC170" s="154">
        <v>81.089620000000011</v>
      </c>
      <c r="AD170" s="154">
        <v>80.329800000000006</v>
      </c>
      <c r="AE170" s="154">
        <v>68.39576000000001</v>
      </c>
      <c r="AF170" s="154">
        <v>79.715900000000005</v>
      </c>
      <c r="AG170" s="153">
        <v>4020</v>
      </c>
      <c r="AH170" s="153">
        <v>0.10712000000000001</v>
      </c>
      <c r="AI170" s="155">
        <v>395.46</v>
      </c>
      <c r="AJ170" s="131"/>
      <c r="AK170" s="151">
        <v>20.157765640014162</v>
      </c>
      <c r="AL170" s="204"/>
      <c r="AM170" s="142"/>
      <c r="AN170" s="152" t="s">
        <v>170</v>
      </c>
      <c r="AO170" s="153">
        <v>93.480000000000018</v>
      </c>
      <c r="AP170" s="154">
        <v>78.176860000000005</v>
      </c>
      <c r="AQ170" s="154">
        <v>81.089620000000011</v>
      </c>
      <c r="AR170" s="154">
        <v>80.329800000000006</v>
      </c>
      <c r="AS170" s="154">
        <v>68.395770000000013</v>
      </c>
      <c r="AT170" s="153"/>
      <c r="AU170" s="153">
        <v>0.10617</v>
      </c>
      <c r="AV170" s="155"/>
      <c r="AW170"/>
      <c r="AX170" s="142"/>
      <c r="AY170" s="152" t="s">
        <v>165</v>
      </c>
      <c r="AZ170" s="153">
        <v>28.430000000000003</v>
      </c>
      <c r="BA170" s="154">
        <v>28.330000000000002</v>
      </c>
      <c r="BB170" s="154">
        <v>15.578269999999996</v>
      </c>
      <c r="BC170" s="154">
        <v>35.457270000000001</v>
      </c>
      <c r="BD170" s="154">
        <v>23.405539999999998</v>
      </c>
      <c r="BE170" s="153">
        <v>11110</v>
      </c>
      <c r="BF170" s="153">
        <v>2.1100000000000001E-2</v>
      </c>
      <c r="BG170" s="155">
        <v>242.5</v>
      </c>
      <c r="BH170" s="131"/>
      <c r="BI170" s="151">
        <v>9.6517690721649476</v>
      </c>
      <c r="BK170" s="142"/>
      <c r="BL170" s="152" t="s">
        <v>165</v>
      </c>
      <c r="BM170" s="153">
        <v>35.35</v>
      </c>
      <c r="BN170" s="154">
        <v>26.31</v>
      </c>
      <c r="BO170" s="154">
        <v>28.28</v>
      </c>
      <c r="BP170" s="154">
        <v>14.99827</v>
      </c>
      <c r="BQ170" s="154">
        <v>35.265390000000004</v>
      </c>
      <c r="BR170" s="153">
        <v>10970</v>
      </c>
      <c r="BS170" s="153">
        <v>2.0920000000000001E-2</v>
      </c>
      <c r="BT170" s="155">
        <v>237.98</v>
      </c>
      <c r="BU170" s="131"/>
      <c r="BV170" s="151">
        <v>14.818636019833601</v>
      </c>
      <c r="BZ170" s="128"/>
      <c r="CA170" s="128" t="s">
        <v>165</v>
      </c>
      <c r="CB170" s="132">
        <v>42.94</v>
      </c>
      <c r="CC170" s="132">
        <v>35.35</v>
      </c>
      <c r="CD170" s="132">
        <v>26.31</v>
      </c>
      <c r="CE170" s="132">
        <v>28.28</v>
      </c>
      <c r="CF170" s="132">
        <v>14.99827</v>
      </c>
      <c r="CG170" s="132">
        <v>9860</v>
      </c>
      <c r="CH170" s="132">
        <v>2.0750000000000001E-2</v>
      </c>
      <c r="CI170" s="132">
        <v>205.8</v>
      </c>
      <c r="CJ170" s="132">
        <v>7.287789115646258</v>
      </c>
    </row>
    <row r="171" spans="1:88">
      <c r="A171" s="210"/>
      <c r="B171" s="215" t="s">
        <v>454</v>
      </c>
      <c r="C171" s="216">
        <v>99.52259661669099</v>
      </c>
      <c r="D171" s="55">
        <v>106.14415409036613</v>
      </c>
      <c r="E171" s="55">
        <v>84.84845710224225</v>
      </c>
      <c r="F171" s="55">
        <v>89.515729528089949</v>
      </c>
      <c r="G171" s="55">
        <v>48.071728344348166</v>
      </c>
      <c r="H171" s="216"/>
      <c r="I171" s="216">
        <v>1.576E-2</v>
      </c>
      <c r="J171" s="225"/>
      <c r="K171"/>
      <c r="L171" s="101" t="e">
        <f t="shared" si="2"/>
        <v>#DIV/0!</v>
      </c>
      <c r="N171" s="244"/>
      <c r="O171" s="250" t="s">
        <v>171</v>
      </c>
      <c r="P171" s="251">
        <v>27.594912245861554</v>
      </c>
      <c r="Q171" s="154">
        <v>34.300851651811563</v>
      </c>
      <c r="R171" s="154">
        <v>49.647797598349321</v>
      </c>
      <c r="S171" s="154">
        <v>24.439786315805033</v>
      </c>
      <c r="T171" s="154">
        <v>26.514486091823862</v>
      </c>
      <c r="U171" s="251">
        <v>4970</v>
      </c>
      <c r="V171" s="251">
        <v>1.119E-2</v>
      </c>
      <c r="W171" s="252">
        <v>58.52</v>
      </c>
      <c r="X171" s="131"/>
      <c r="Y171" s="151">
        <v>45.308417791906805</v>
      </c>
      <c r="Z171" s="151"/>
      <c r="AA171" s="152" t="s">
        <v>171</v>
      </c>
      <c r="AB171" s="153">
        <v>25.484870000000004</v>
      </c>
      <c r="AC171" s="154">
        <v>27.594920000000002</v>
      </c>
      <c r="AD171" s="154">
        <v>34.300839999999994</v>
      </c>
      <c r="AE171" s="154">
        <v>49.647809999999993</v>
      </c>
      <c r="AF171" s="154">
        <v>33.669789999999999</v>
      </c>
      <c r="AG171" s="153">
        <v>5090</v>
      </c>
      <c r="AH171" s="153">
        <v>1.11E-2</v>
      </c>
      <c r="AI171" s="155">
        <v>55.49</v>
      </c>
      <c r="AJ171" s="131"/>
      <c r="AK171" s="151">
        <v>60.677221120922688</v>
      </c>
      <c r="AL171" s="204"/>
      <c r="AM171" s="142"/>
      <c r="AN171" s="152" t="s">
        <v>171</v>
      </c>
      <c r="AO171" s="153">
        <v>38.909999999999997</v>
      </c>
      <c r="AP171" s="154">
        <v>25.48488</v>
      </c>
      <c r="AQ171" s="154">
        <v>27.594919999999998</v>
      </c>
      <c r="AR171" s="154">
        <v>34.300840000000008</v>
      </c>
      <c r="AS171" s="154">
        <v>49.647809999999993</v>
      </c>
      <c r="AT171" s="153"/>
      <c r="AU171" s="153">
        <v>9.92E-3</v>
      </c>
      <c r="AV171" s="155"/>
      <c r="AW171"/>
      <c r="AX171" s="142"/>
      <c r="AY171" s="152" t="s">
        <v>166</v>
      </c>
      <c r="AZ171" s="153">
        <v>511.40000000000003</v>
      </c>
      <c r="BA171" s="154">
        <v>611.34208999999976</v>
      </c>
      <c r="BB171" s="154">
        <v>668.80057000000011</v>
      </c>
      <c r="BC171" s="154">
        <v>656.54261999999972</v>
      </c>
      <c r="BD171" s="154">
        <v>577.32563999999991</v>
      </c>
      <c r="BE171" s="153"/>
      <c r="BF171" s="153">
        <v>7.4635800000000003</v>
      </c>
      <c r="BG171" s="155"/>
      <c r="BH171" s="131"/>
      <c r="BI171" s="151" t="e">
        <v>#DIV/0!</v>
      </c>
      <c r="BK171" s="142"/>
      <c r="BL171" s="152" t="s">
        <v>166</v>
      </c>
      <c r="BM171" s="153">
        <v>411.70000000000005</v>
      </c>
      <c r="BN171" s="154">
        <v>511.41</v>
      </c>
      <c r="BO171" s="154">
        <v>610.99208999999985</v>
      </c>
      <c r="BP171" s="154">
        <v>664.83524000000011</v>
      </c>
      <c r="BQ171" s="154">
        <v>656.27243999999973</v>
      </c>
      <c r="BR171" s="153">
        <v>2010</v>
      </c>
      <c r="BS171" s="153">
        <v>7.3212599999999997</v>
      </c>
      <c r="BT171" s="155">
        <v>14641.57</v>
      </c>
      <c r="BU171" s="131"/>
      <c r="BV171" s="151">
        <v>4.4822545669624212</v>
      </c>
      <c r="BZ171" s="128"/>
      <c r="CA171" s="128" t="s">
        <v>166</v>
      </c>
      <c r="CB171" s="132">
        <v>302.14</v>
      </c>
      <c r="CC171" s="132">
        <v>411.70000000000005</v>
      </c>
      <c r="CD171" s="132">
        <v>511.41000000000008</v>
      </c>
      <c r="CE171" s="132">
        <v>610.99</v>
      </c>
      <c r="CF171" s="132">
        <v>664.83524000000011</v>
      </c>
      <c r="CG171" s="132">
        <v>1790</v>
      </c>
      <c r="CH171" s="132">
        <v>7.1670100000000003</v>
      </c>
      <c r="CI171" s="132">
        <v>15023.9</v>
      </c>
      <c r="CJ171" s="132">
        <v>4.4251841399370342</v>
      </c>
    </row>
    <row r="172" spans="1:88">
      <c r="A172" s="210"/>
      <c r="B172" s="215" t="s">
        <v>344</v>
      </c>
      <c r="C172" s="216">
        <v>244.8559572630349</v>
      </c>
      <c r="D172" s="55">
        <v>228.04232035833411</v>
      </c>
      <c r="E172" s="55">
        <v>239.28875517865077</v>
      </c>
      <c r="F172" s="55">
        <v>328.96597594196959</v>
      </c>
      <c r="G172" s="55">
        <v>353.75800779862612</v>
      </c>
      <c r="H172" s="216"/>
      <c r="I172" s="216"/>
      <c r="J172" s="225"/>
      <c r="K172"/>
      <c r="L172" s="101" t="e">
        <f t="shared" si="2"/>
        <v>#DIV/0!</v>
      </c>
      <c r="N172" s="244"/>
      <c r="O172" s="250" t="s">
        <v>172</v>
      </c>
      <c r="P172" s="251">
        <v>91.336324866537595</v>
      </c>
      <c r="Q172" s="154">
        <v>100.41448388545787</v>
      </c>
      <c r="R172" s="154">
        <v>186.55650899236755</v>
      </c>
      <c r="S172" s="154">
        <v>129.05915050032277</v>
      </c>
      <c r="T172" s="154">
        <v>132.23023167816973</v>
      </c>
      <c r="U172" s="251">
        <v>2920</v>
      </c>
      <c r="V172" s="251">
        <v>0.27623999999999999</v>
      </c>
      <c r="W172" s="252">
        <v>853.9</v>
      </c>
      <c r="X172" s="131"/>
      <c r="Y172" s="151">
        <v>15.485446970156897</v>
      </c>
      <c r="Z172" s="151"/>
      <c r="AA172" s="152" t="s">
        <v>172</v>
      </c>
      <c r="AB172" s="153">
        <v>101.94333</v>
      </c>
      <c r="AC172" s="154">
        <v>91.336309999999997</v>
      </c>
      <c r="AD172" s="154">
        <v>100.41447000000002</v>
      </c>
      <c r="AE172" s="154">
        <v>186.55648000000002</v>
      </c>
      <c r="AF172" s="154">
        <v>128.63915</v>
      </c>
      <c r="AG172" s="153"/>
      <c r="AH172" s="153">
        <v>0.27039999999999997</v>
      </c>
      <c r="AI172" s="155"/>
      <c r="AJ172" s="131"/>
      <c r="AK172" s="151" t="e">
        <v>#DIV/0!</v>
      </c>
      <c r="AL172" s="204"/>
      <c r="AM172" s="142"/>
      <c r="AN172" s="152" t="s">
        <v>172</v>
      </c>
      <c r="AO172" s="153">
        <v>91.085449999999994</v>
      </c>
      <c r="AP172" s="154">
        <v>101.94333</v>
      </c>
      <c r="AQ172" s="154">
        <v>91.336310000000026</v>
      </c>
      <c r="AR172" s="154">
        <v>100.41447000000002</v>
      </c>
      <c r="AS172" s="154">
        <v>186.55648000000002</v>
      </c>
      <c r="AT172" s="153"/>
      <c r="AU172" s="153">
        <v>0.26465</v>
      </c>
      <c r="AV172" s="155"/>
      <c r="AW172"/>
      <c r="AX172" s="142"/>
      <c r="AY172" s="152" t="s">
        <v>167</v>
      </c>
      <c r="AZ172" s="153">
        <v>147.54</v>
      </c>
      <c r="BA172" s="154">
        <v>102.12249999999999</v>
      </c>
      <c r="BB172" s="154">
        <v>120.67102</v>
      </c>
      <c r="BC172" s="154">
        <v>118.17958999999999</v>
      </c>
      <c r="BD172" s="154">
        <v>92.73626999999999</v>
      </c>
      <c r="BE172" s="153">
        <v>4050</v>
      </c>
      <c r="BF172" s="153">
        <v>0.19184999999999999</v>
      </c>
      <c r="BG172" s="155">
        <v>774.49</v>
      </c>
      <c r="BH172" s="131"/>
      <c r="BI172" s="151">
        <v>11.973849888313598</v>
      </c>
      <c r="BK172" s="142"/>
      <c r="BL172" s="152" t="s">
        <v>167</v>
      </c>
      <c r="BM172" s="153">
        <v>77.31</v>
      </c>
      <c r="BN172" s="154">
        <v>147.47999999999999</v>
      </c>
      <c r="BO172" s="154">
        <v>97.815020000000004</v>
      </c>
      <c r="BP172" s="154">
        <v>120.67102000000003</v>
      </c>
      <c r="BQ172" s="154">
        <v>118.12377999999998</v>
      </c>
      <c r="BR172" s="153">
        <v>3430</v>
      </c>
      <c r="BS172" s="153">
        <v>0.19037000000000001</v>
      </c>
      <c r="BT172" s="155">
        <v>665.06</v>
      </c>
      <c r="BU172" s="131"/>
      <c r="BV172" s="151">
        <v>17.761371906294169</v>
      </c>
      <c r="BZ172" s="128"/>
      <c r="CA172" s="128" t="s">
        <v>167</v>
      </c>
      <c r="CB172" s="132">
        <v>40.31</v>
      </c>
      <c r="CC172" s="132">
        <v>77.31</v>
      </c>
      <c r="CD172" s="132">
        <v>147.47999999999996</v>
      </c>
      <c r="CE172" s="132">
        <v>97.820000000000007</v>
      </c>
      <c r="CF172" s="132">
        <v>120.67102000000003</v>
      </c>
      <c r="CG172" s="132">
        <v>3220</v>
      </c>
      <c r="CH172" s="132">
        <v>0.18887999999999999</v>
      </c>
      <c r="CI172" s="132">
        <v>640.49</v>
      </c>
      <c r="CJ172" s="132">
        <v>18.840422176770915</v>
      </c>
    </row>
    <row r="173" spans="1:88">
      <c r="A173" s="211" t="s">
        <v>196</v>
      </c>
      <c r="B173" s="207"/>
      <c r="C173" s="213">
        <v>1889.8786355569448</v>
      </c>
      <c r="D173" s="214">
        <v>1918.9146484845151</v>
      </c>
      <c r="E173" s="214">
        <v>1683.2236644719537</v>
      </c>
      <c r="F173" s="214">
        <v>1997.1454547228593</v>
      </c>
      <c r="G173" s="214">
        <v>2286.1093213351492</v>
      </c>
      <c r="H173" s="213">
        <v>66890</v>
      </c>
      <c r="I173" s="213">
        <v>11.0914</v>
      </c>
      <c r="J173" s="224">
        <v>32759.27</v>
      </c>
      <c r="K173"/>
      <c r="L173" s="101">
        <f t="shared" si="2"/>
        <v>6.9785111857961084</v>
      </c>
      <c r="N173" s="244"/>
      <c r="O173" s="250" t="s">
        <v>454</v>
      </c>
      <c r="P173" s="251">
        <v>105.52695167286245</v>
      </c>
      <c r="Q173" s="154">
        <v>99.52259661669099</v>
      </c>
      <c r="R173" s="154">
        <v>106.14415409036573</v>
      </c>
      <c r="S173" s="154">
        <v>84.848457102242293</v>
      </c>
      <c r="T173" s="154">
        <v>89.515729528089793</v>
      </c>
      <c r="U173" s="251"/>
      <c r="V173" s="251">
        <v>1.576E-2</v>
      </c>
      <c r="W173" s="252"/>
      <c r="X173" s="131"/>
      <c r="Y173" s="151" t="e">
        <v>#DIV/0!</v>
      </c>
      <c r="Z173" s="151"/>
      <c r="AA173" s="152" t="s">
        <v>454</v>
      </c>
      <c r="AB173" s="153">
        <v>120.00999999999999</v>
      </c>
      <c r="AC173" s="154">
        <v>105.52695</v>
      </c>
      <c r="AD173" s="154">
        <v>99.522600000000011</v>
      </c>
      <c r="AE173" s="154">
        <v>106.14414000000001</v>
      </c>
      <c r="AF173" s="154">
        <v>84.858450000000005</v>
      </c>
      <c r="AG173" s="153"/>
      <c r="AH173" s="153">
        <v>1.5709999999999998E-2</v>
      </c>
      <c r="AI173" s="155"/>
      <c r="AJ173" s="131"/>
      <c r="AK173" s="151" t="e">
        <v>#DIV/0!</v>
      </c>
      <c r="AL173" s="204"/>
      <c r="AM173" s="142"/>
      <c r="AN173" s="152" t="s">
        <v>454</v>
      </c>
      <c r="AO173" s="153">
        <v>130.12</v>
      </c>
      <c r="AP173" s="154">
        <v>120.01</v>
      </c>
      <c r="AQ173" s="154">
        <v>105.52695</v>
      </c>
      <c r="AR173" s="154">
        <v>99.522599999999997</v>
      </c>
      <c r="AS173" s="154">
        <v>106.14414000000001</v>
      </c>
      <c r="AT173" s="153"/>
      <c r="AU173" s="153">
        <v>1.566E-2</v>
      </c>
      <c r="AV173" s="155"/>
      <c r="AW173"/>
      <c r="AX173" s="142"/>
      <c r="AY173" s="152" t="s">
        <v>168</v>
      </c>
      <c r="AZ173" s="153">
        <v>340.48951</v>
      </c>
      <c r="BA173" s="154">
        <v>339.37543000000005</v>
      </c>
      <c r="BB173" s="154">
        <v>304.98290000000003</v>
      </c>
      <c r="BC173" s="154">
        <v>288.31786</v>
      </c>
      <c r="BD173" s="154">
        <v>198.51375999999999</v>
      </c>
      <c r="BE173" s="153">
        <v>1830</v>
      </c>
      <c r="BF173" s="153">
        <v>0.57216999999999996</v>
      </c>
      <c r="BG173" s="155">
        <v>1099.6099999999999</v>
      </c>
      <c r="BH173" s="131"/>
      <c r="BI173" s="151">
        <v>18.053106101254084</v>
      </c>
      <c r="BK173" s="142"/>
      <c r="BL173" s="152" t="s">
        <v>168</v>
      </c>
      <c r="BM173" s="153">
        <v>205.85000000000002</v>
      </c>
      <c r="BN173" s="154">
        <v>340.4899999999999</v>
      </c>
      <c r="BO173" s="154">
        <v>334.04000000000008</v>
      </c>
      <c r="BP173" s="154">
        <v>304.98289999999997</v>
      </c>
      <c r="BQ173" s="154">
        <v>288.31786</v>
      </c>
      <c r="BR173" s="153">
        <v>1610</v>
      </c>
      <c r="BS173" s="153">
        <v>0.56123000000000001</v>
      </c>
      <c r="BT173" s="155">
        <v>960.5</v>
      </c>
      <c r="BU173" s="131"/>
      <c r="BV173" s="151">
        <v>30.017476314419572</v>
      </c>
      <c r="BZ173" s="128"/>
      <c r="CA173" s="128" t="s">
        <v>168</v>
      </c>
      <c r="CB173" s="132">
        <v>224.31</v>
      </c>
      <c r="CC173" s="132">
        <v>205.85000000000002</v>
      </c>
      <c r="CD173" s="132">
        <v>340.49</v>
      </c>
      <c r="CE173" s="132">
        <v>334.04000000000008</v>
      </c>
      <c r="CF173" s="132">
        <v>304.98289999999997</v>
      </c>
      <c r="CG173" s="132">
        <v>1130</v>
      </c>
      <c r="CH173" s="132">
        <v>0.54959000000000002</v>
      </c>
      <c r="CI173" s="132">
        <v>699.48</v>
      </c>
      <c r="CJ173" s="132">
        <v>43.601375307371185</v>
      </c>
    </row>
    <row r="174" spans="1:88">
      <c r="A174" s="211" t="s">
        <v>327</v>
      </c>
      <c r="B174" s="211" t="s">
        <v>335</v>
      </c>
      <c r="C174" s="213">
        <v>2494.9312830688423</v>
      </c>
      <c r="D174" s="214">
        <v>2183.9125039270075</v>
      </c>
      <c r="E174" s="214">
        <v>2776.8631767404513</v>
      </c>
      <c r="F174" s="214">
        <v>3017.404099857597</v>
      </c>
      <c r="G174" s="214">
        <v>3238.4174923300452</v>
      </c>
      <c r="H174" s="213"/>
      <c r="I174" s="213"/>
      <c r="J174" s="224"/>
      <c r="K174"/>
      <c r="L174" s="101" t="e">
        <f t="shared" si="2"/>
        <v>#DIV/0!</v>
      </c>
      <c r="N174" s="244"/>
      <c r="O174" s="250" t="s">
        <v>344</v>
      </c>
      <c r="P174" s="251">
        <v>283.00089399244138</v>
      </c>
      <c r="Q174" s="154">
        <v>244.8559572630349</v>
      </c>
      <c r="R174" s="154">
        <v>228.04232035833411</v>
      </c>
      <c r="S174" s="154">
        <v>239.28875517865083</v>
      </c>
      <c r="T174" s="154">
        <v>324.43410668196964</v>
      </c>
      <c r="U174" s="251"/>
      <c r="V174" s="251"/>
      <c r="W174" s="252"/>
      <c r="X174" s="131"/>
      <c r="Y174" s="151" t="e">
        <v>#DIV/0!</v>
      </c>
      <c r="Z174" s="151"/>
      <c r="AA174" s="152" t="s">
        <v>344</v>
      </c>
      <c r="AB174" s="153">
        <v>264.03888000000001</v>
      </c>
      <c r="AC174" s="154">
        <v>283.00088000000005</v>
      </c>
      <c r="AD174" s="154">
        <v>244.85595999999998</v>
      </c>
      <c r="AE174" s="154">
        <v>228.04234</v>
      </c>
      <c r="AF174" s="154">
        <v>228.30875999999992</v>
      </c>
      <c r="AG174" s="153"/>
      <c r="AH174" s="153"/>
      <c r="AI174" s="155"/>
      <c r="AJ174" s="131"/>
      <c r="AK174" s="151" t="e">
        <v>#DIV/0!</v>
      </c>
      <c r="AL174" s="204"/>
      <c r="AM174" s="142"/>
      <c r="AN174" s="152" t="s">
        <v>344</v>
      </c>
      <c r="AO174" s="153">
        <v>349.2099</v>
      </c>
      <c r="AP174" s="154">
        <v>264.03888000000001</v>
      </c>
      <c r="AQ174" s="154">
        <v>283.05531999999999</v>
      </c>
      <c r="AR174" s="154">
        <v>244.85595999999995</v>
      </c>
      <c r="AS174" s="154">
        <v>225.93468999999996</v>
      </c>
      <c r="AT174" s="153"/>
      <c r="AU174" s="153"/>
      <c r="AV174" s="155"/>
      <c r="AW174"/>
      <c r="AX174" s="142"/>
      <c r="AY174" s="152" t="s">
        <v>169</v>
      </c>
      <c r="AZ174" s="153">
        <v>14.6</v>
      </c>
      <c r="BA174" s="154">
        <v>20.040000000000003</v>
      </c>
      <c r="BB174" s="154">
        <v>18.736899999999999</v>
      </c>
      <c r="BC174" s="154">
        <v>24.055900000000001</v>
      </c>
      <c r="BD174" s="154">
        <v>18.693920000000002</v>
      </c>
      <c r="BE174" s="153"/>
      <c r="BF174" s="153">
        <v>1.34E-3</v>
      </c>
      <c r="BG174" s="155"/>
      <c r="BH174" s="131"/>
      <c r="BI174" s="151" t="e">
        <v>#DIV/0!</v>
      </c>
      <c r="BK174" s="142"/>
      <c r="BL174" s="152" t="s">
        <v>169</v>
      </c>
      <c r="BM174" s="153">
        <v>9.82</v>
      </c>
      <c r="BN174" s="154">
        <v>14.6</v>
      </c>
      <c r="BO174" s="154">
        <v>20.04</v>
      </c>
      <c r="BP174" s="154">
        <v>18.736899999999999</v>
      </c>
      <c r="BQ174" s="154">
        <v>24.055900000000001</v>
      </c>
      <c r="BR174" s="153"/>
      <c r="BS174" s="153">
        <v>1.34E-3</v>
      </c>
      <c r="BT174" s="155"/>
      <c r="BU174" s="131"/>
      <c r="BV174" s="151" t="e">
        <v>#DIV/0!</v>
      </c>
      <c r="BZ174" s="128"/>
      <c r="CA174" s="128" t="s">
        <v>169</v>
      </c>
      <c r="CB174" s="132">
        <v>21.43</v>
      </c>
      <c r="CC174" s="132">
        <v>9.82</v>
      </c>
      <c r="CD174" s="132">
        <v>14.6</v>
      </c>
      <c r="CE174" s="132">
        <v>20.04</v>
      </c>
      <c r="CF174" s="132">
        <v>18.736899999999999</v>
      </c>
      <c r="CG174" s="132"/>
      <c r="CH174" s="132">
        <v>1.3500000000000001E-3</v>
      </c>
      <c r="CI174" s="132"/>
      <c r="CJ174" s="132" t="e">
        <v>#DIV/0!</v>
      </c>
    </row>
    <row r="175" spans="1:88">
      <c r="A175" s="210"/>
      <c r="B175" s="215" t="s">
        <v>338</v>
      </c>
      <c r="C175" s="216">
        <v>1309.6433375989486</v>
      </c>
      <c r="D175" s="55">
        <v>1317.1530854512991</v>
      </c>
      <c r="E175" s="55">
        <v>604.79880637707436</v>
      </c>
      <c r="F175" s="55">
        <v>567.27246587786226</v>
      </c>
      <c r="G175" s="55">
        <v>714.05236099251908</v>
      </c>
      <c r="H175" s="216"/>
      <c r="I175" s="216"/>
      <c r="J175" s="225"/>
      <c r="K175"/>
      <c r="L175" s="101" t="e">
        <f t="shared" si="2"/>
        <v>#DIV/0!</v>
      </c>
      <c r="N175" s="241" t="s">
        <v>196</v>
      </c>
      <c r="O175" s="242"/>
      <c r="P175" s="247">
        <v>2164.3849392006528</v>
      </c>
      <c r="Q175" s="248">
        <v>1889.8786355569448</v>
      </c>
      <c r="R175" s="248">
        <v>1918.9146484845146</v>
      </c>
      <c r="S175" s="248">
        <v>1683.2236644719537</v>
      </c>
      <c r="T175" s="248">
        <v>1983.365970892859</v>
      </c>
      <c r="U175" s="247">
        <v>59220</v>
      </c>
      <c r="V175" s="247">
        <v>10.698049999999999</v>
      </c>
      <c r="W175" s="249">
        <v>29929.670000000006</v>
      </c>
      <c r="X175" s="131"/>
      <c r="Y175" s="151">
        <v>6.6267552261446871</v>
      </c>
      <c r="Z175" s="151"/>
      <c r="AA175" s="140"/>
      <c r="AB175" s="148">
        <v>2191.3839200000002</v>
      </c>
      <c r="AC175" s="149">
        <v>2164.3849099999998</v>
      </c>
      <c r="AD175" s="149">
        <v>1889.8786199999995</v>
      </c>
      <c r="AE175" s="149">
        <v>1918.9146900000005</v>
      </c>
      <c r="AF175" s="149">
        <v>1680.4368399999996</v>
      </c>
      <c r="AG175" s="148">
        <v>53640</v>
      </c>
      <c r="AH175" s="148">
        <v>10.501790000000002</v>
      </c>
      <c r="AI175" s="150">
        <v>8096.44</v>
      </c>
      <c r="AJ175" s="131"/>
      <c r="AK175" s="151">
        <v>20.755255890243117</v>
      </c>
      <c r="AL175" s="204"/>
      <c r="AM175" s="139" t="s">
        <v>196</v>
      </c>
      <c r="AN175" s="140"/>
      <c r="AO175" s="148">
        <v>2242.4405700000002</v>
      </c>
      <c r="AP175" s="149">
        <v>2191.3839200000002</v>
      </c>
      <c r="AQ175" s="149">
        <v>2165.1116099999999</v>
      </c>
      <c r="AR175" s="149">
        <v>1881.4861199999998</v>
      </c>
      <c r="AS175" s="149">
        <v>1913.7706300000004</v>
      </c>
      <c r="AT175" s="148">
        <v>26080</v>
      </c>
      <c r="AU175" s="148">
        <v>9.9981600000000004</v>
      </c>
      <c r="AV175" s="150">
        <v>6657.64</v>
      </c>
      <c r="AW175"/>
      <c r="AX175" s="142"/>
      <c r="AY175" s="152" t="s">
        <v>170</v>
      </c>
      <c r="AZ175" s="153">
        <v>70.42</v>
      </c>
      <c r="BA175" s="154">
        <v>93.61</v>
      </c>
      <c r="BB175" s="154">
        <v>78.260829999999999</v>
      </c>
      <c r="BC175" s="154">
        <v>81.147280000000009</v>
      </c>
      <c r="BD175" s="154">
        <v>79.895660000000007</v>
      </c>
      <c r="BE175" s="153">
        <v>4290</v>
      </c>
      <c r="BF175" s="153">
        <v>0.10559</v>
      </c>
      <c r="BG175" s="155">
        <v>442.68</v>
      </c>
      <c r="BH175" s="131"/>
      <c r="BI175" s="151">
        <v>18.048174753772479</v>
      </c>
      <c r="BK175" s="142"/>
      <c r="BL175" s="152" t="s">
        <v>170</v>
      </c>
      <c r="BM175" s="153">
        <v>39.24</v>
      </c>
      <c r="BN175" s="154">
        <v>70.45</v>
      </c>
      <c r="BO175" s="154">
        <v>93.79</v>
      </c>
      <c r="BP175" s="154">
        <v>78.260829999999999</v>
      </c>
      <c r="BQ175" s="154">
        <v>80.360530000000026</v>
      </c>
      <c r="BR175" s="153">
        <v>4490</v>
      </c>
      <c r="BS175" s="153">
        <v>0.10532</v>
      </c>
      <c r="BT175" s="155">
        <v>478.96</v>
      </c>
      <c r="BU175" s="131"/>
      <c r="BV175" s="151">
        <v>16.77812969767831</v>
      </c>
      <c r="BZ175" s="128"/>
      <c r="CA175" s="128" t="s">
        <v>170</v>
      </c>
      <c r="CB175" s="132">
        <v>25.709999999999997</v>
      </c>
      <c r="CC175" s="132">
        <v>39.24</v>
      </c>
      <c r="CD175" s="132">
        <v>70.45</v>
      </c>
      <c r="CE175" s="132">
        <v>93.79000000000002</v>
      </c>
      <c r="CF175" s="132">
        <v>78.260829999999999</v>
      </c>
      <c r="CG175" s="132">
        <v>4240</v>
      </c>
      <c r="CH175" s="132">
        <v>0.10494000000000001</v>
      </c>
      <c r="CI175" s="132">
        <v>482.49</v>
      </c>
      <c r="CJ175" s="132">
        <v>16.220197309788801</v>
      </c>
    </row>
    <row r="176" spans="1:88">
      <c r="A176" s="210"/>
      <c r="B176" s="215" t="s">
        <v>342</v>
      </c>
      <c r="C176" s="216">
        <v>2776.325063750005</v>
      </c>
      <c r="D176" s="55">
        <v>1182.944063378912</v>
      </c>
      <c r="E176" s="55">
        <v>895.52569047955876</v>
      </c>
      <c r="F176" s="55">
        <v>1473.0716523167935</v>
      </c>
      <c r="G176" s="55">
        <v>1235.6757844144918</v>
      </c>
      <c r="H176" s="216"/>
      <c r="I176" s="216"/>
      <c r="J176" s="225"/>
      <c r="K176"/>
      <c r="L176" s="101" t="e">
        <f t="shared" si="2"/>
        <v>#DIV/0!</v>
      </c>
      <c r="N176" s="241" t="s">
        <v>327</v>
      </c>
      <c r="O176" s="241" t="s">
        <v>335</v>
      </c>
      <c r="P176" s="247">
        <v>1908.8453292204376</v>
      </c>
      <c r="Q176" s="248">
        <v>2494.9312830688423</v>
      </c>
      <c r="R176" s="248">
        <v>3325.0874789270074</v>
      </c>
      <c r="S176" s="248">
        <v>2776.8631767404513</v>
      </c>
      <c r="T176" s="248">
        <v>2993.4725404275973</v>
      </c>
      <c r="U176" s="247"/>
      <c r="V176" s="247"/>
      <c r="W176" s="249"/>
      <c r="X176" s="131"/>
      <c r="Y176" s="151" t="e">
        <v>#DIV/0!</v>
      </c>
      <c r="Z176" s="151"/>
      <c r="AA176" s="139" t="s">
        <v>335</v>
      </c>
      <c r="AB176" s="148">
        <v>1976.0721099999996</v>
      </c>
      <c r="AC176" s="149">
        <v>1908.8453399999999</v>
      </c>
      <c r="AD176" s="149">
        <v>2494.9312600000003</v>
      </c>
      <c r="AE176" s="149">
        <v>3325.087489999999</v>
      </c>
      <c r="AF176" s="149">
        <v>2776.8031700000001</v>
      </c>
      <c r="AG176" s="148"/>
      <c r="AH176" s="148"/>
      <c r="AI176" s="150"/>
      <c r="AJ176" s="131"/>
      <c r="AK176" s="151" t="e">
        <v>#DIV/0!</v>
      </c>
      <c r="AL176" s="204"/>
      <c r="AM176" s="139" t="s">
        <v>327</v>
      </c>
      <c r="AN176" s="139" t="s">
        <v>335</v>
      </c>
      <c r="AO176" s="148">
        <v>1998.4422600000007</v>
      </c>
      <c r="AP176" s="149">
        <v>1976.0721100000001</v>
      </c>
      <c r="AQ176" s="149">
        <v>1911.7449700000004</v>
      </c>
      <c r="AR176" s="149">
        <v>2496.0157400000003</v>
      </c>
      <c r="AS176" s="149">
        <v>3305.092149999999</v>
      </c>
      <c r="AT176" s="148"/>
      <c r="AU176" s="148"/>
      <c r="AV176" s="150"/>
      <c r="AW176"/>
      <c r="AX176" s="142"/>
      <c r="AY176" s="152" t="s">
        <v>171</v>
      </c>
      <c r="AZ176" s="153">
        <v>13.33</v>
      </c>
      <c r="BA176" s="154">
        <v>38.880000000000003</v>
      </c>
      <c r="BB176" s="154">
        <v>24.486990000000002</v>
      </c>
      <c r="BC176" s="154">
        <v>26.800799999999999</v>
      </c>
      <c r="BD176" s="154">
        <v>34.391080000000002</v>
      </c>
      <c r="BE176" s="153"/>
      <c r="BF176" s="153">
        <v>9.8899999999999995E-3</v>
      </c>
      <c r="BG176" s="155"/>
      <c r="BH176" s="131"/>
      <c r="BI176" s="151" t="e">
        <v>#DIV/0!</v>
      </c>
      <c r="BK176" s="142"/>
      <c r="BL176" s="152" t="s">
        <v>171</v>
      </c>
      <c r="BM176" s="153">
        <v>17.47</v>
      </c>
      <c r="BN176" s="154">
        <v>13.33</v>
      </c>
      <c r="BO176" s="154">
        <v>38.799999999999997</v>
      </c>
      <c r="BP176" s="154">
        <v>24.486990000000002</v>
      </c>
      <c r="BQ176" s="154">
        <v>26.686870000000003</v>
      </c>
      <c r="BR176" s="153">
        <v>6630</v>
      </c>
      <c r="BS176" s="153">
        <v>9.8799999999999999E-3</v>
      </c>
      <c r="BT176" s="155">
        <v>62.75</v>
      </c>
      <c r="BU176" s="131"/>
      <c r="BV176" s="151">
        <v>42.528876494023912</v>
      </c>
      <c r="BZ176" s="128"/>
      <c r="CA176" s="128" t="s">
        <v>171</v>
      </c>
      <c r="CB176" s="132">
        <v>16.119999999999997</v>
      </c>
      <c r="CC176" s="132">
        <v>17.47</v>
      </c>
      <c r="CD176" s="132">
        <v>13.33</v>
      </c>
      <c r="CE176" s="132">
        <v>38.79999999999999</v>
      </c>
      <c r="CF176" s="132">
        <v>24.486990000000002</v>
      </c>
      <c r="CG176" s="132">
        <v>6070</v>
      </c>
      <c r="CH176" s="132">
        <v>9.8600000000000007E-3</v>
      </c>
      <c r="CI176" s="132">
        <v>61.93</v>
      </c>
      <c r="CJ176" s="132">
        <v>39.53978685612789</v>
      </c>
    </row>
    <row r="177" spans="1:88">
      <c r="A177" s="211" t="s">
        <v>379</v>
      </c>
      <c r="B177" s="207"/>
      <c r="C177" s="213">
        <v>6580.8996844177964</v>
      </c>
      <c r="D177" s="214">
        <v>4684.0096527572186</v>
      </c>
      <c r="E177" s="214">
        <v>4277.1876735970845</v>
      </c>
      <c r="F177" s="214">
        <v>5057.7482180522529</v>
      </c>
      <c r="G177" s="214">
        <v>5188.1456377370559</v>
      </c>
      <c r="H177" s="213"/>
      <c r="I177" s="213"/>
      <c r="J177" s="224"/>
      <c r="K177"/>
      <c r="L177" s="101" t="e">
        <f t="shared" si="2"/>
        <v>#DIV/0!</v>
      </c>
      <c r="N177" s="244"/>
      <c r="O177" s="250" t="s">
        <v>338</v>
      </c>
      <c r="P177" s="251">
        <v>1696.326186606912</v>
      </c>
      <c r="Q177" s="154">
        <v>1309.6433375989486</v>
      </c>
      <c r="R177" s="154">
        <v>1317.1530854512987</v>
      </c>
      <c r="S177" s="154">
        <v>604.79880637707436</v>
      </c>
      <c r="T177" s="154">
        <v>550.27192335786208</v>
      </c>
      <c r="U177" s="251"/>
      <c r="V177" s="251"/>
      <c r="W177" s="252"/>
      <c r="X177" s="131"/>
      <c r="Y177" s="151" t="e">
        <v>#DIV/0!</v>
      </c>
      <c r="Z177" s="151"/>
      <c r="AA177" s="152" t="s">
        <v>338</v>
      </c>
      <c r="AB177" s="153">
        <v>1106.32916</v>
      </c>
      <c r="AC177" s="154">
        <v>1696.3261799999998</v>
      </c>
      <c r="AD177" s="154">
        <v>1309.6433100000002</v>
      </c>
      <c r="AE177" s="154">
        <v>1317.1530899999998</v>
      </c>
      <c r="AF177" s="154">
        <v>605.00879999999984</v>
      </c>
      <c r="AG177" s="153"/>
      <c r="AH177" s="153"/>
      <c r="AI177" s="155"/>
      <c r="AJ177" s="131"/>
      <c r="AK177" s="151" t="e">
        <v>#DIV/0!</v>
      </c>
      <c r="AL177" s="204"/>
      <c r="AM177" s="142"/>
      <c r="AN177" s="152" t="s">
        <v>338</v>
      </c>
      <c r="AO177" s="153">
        <v>1337.4960000000001</v>
      </c>
      <c r="AP177" s="154">
        <v>1106.32916</v>
      </c>
      <c r="AQ177" s="154">
        <v>1696.3261800000005</v>
      </c>
      <c r="AR177" s="154">
        <v>1310.0333099999998</v>
      </c>
      <c r="AS177" s="154">
        <v>1315.5746099999999</v>
      </c>
      <c r="AT177" s="153"/>
      <c r="AU177" s="153"/>
      <c r="AV177" s="155"/>
      <c r="AW177"/>
      <c r="AX177" s="142"/>
      <c r="AY177" s="152" t="s">
        <v>172</v>
      </c>
      <c r="AZ177" s="153">
        <v>108.25</v>
      </c>
      <c r="BA177" s="154">
        <v>90.679999999999993</v>
      </c>
      <c r="BB177" s="154">
        <v>101.41513999999999</v>
      </c>
      <c r="BC177" s="154">
        <v>90.885600000000011</v>
      </c>
      <c r="BD177" s="154">
        <v>98.389880000000019</v>
      </c>
      <c r="BE177" s="153"/>
      <c r="BF177" s="153">
        <v>0.25888</v>
      </c>
      <c r="BG177" s="155"/>
      <c r="BH177" s="131"/>
      <c r="BI177" s="151" t="e">
        <v>#DIV/0!</v>
      </c>
      <c r="BK177" s="142"/>
      <c r="BL177" s="152" t="s">
        <v>172</v>
      </c>
      <c r="BM177" s="153">
        <v>103.19</v>
      </c>
      <c r="BN177" s="154">
        <v>108.31</v>
      </c>
      <c r="BO177" s="154">
        <v>92.15000000000002</v>
      </c>
      <c r="BP177" s="154">
        <v>101.41513999999999</v>
      </c>
      <c r="BQ177" s="154">
        <v>90.585010000000011</v>
      </c>
      <c r="BR177" s="153">
        <v>3130</v>
      </c>
      <c r="BS177" s="153">
        <v>0.25275999999999998</v>
      </c>
      <c r="BT177" s="155">
        <v>793.94</v>
      </c>
      <c r="BU177" s="131"/>
      <c r="BV177" s="151">
        <v>11.409553618661361</v>
      </c>
      <c r="BZ177" s="128"/>
      <c r="CA177" s="128" t="s">
        <v>172</v>
      </c>
      <c r="CB177" s="132">
        <v>92.27</v>
      </c>
      <c r="CC177" s="132">
        <v>103.19</v>
      </c>
      <c r="CD177" s="132">
        <v>108.31</v>
      </c>
      <c r="CE177" s="132">
        <v>92.149999999999991</v>
      </c>
      <c r="CF177" s="132">
        <v>101.41513999999999</v>
      </c>
      <c r="CG177" s="132">
        <v>3080</v>
      </c>
      <c r="CH177" s="132">
        <v>0.24726000000000001</v>
      </c>
      <c r="CI177" s="132">
        <v>766.69</v>
      </c>
      <c r="CJ177" s="132">
        <v>13.227659158199531</v>
      </c>
    </row>
    <row r="178" spans="1:88">
      <c r="A178" s="211" t="s">
        <v>478</v>
      </c>
      <c r="B178" s="211" t="s">
        <v>478</v>
      </c>
      <c r="C178" s="213">
        <v>33420.211151999138</v>
      </c>
      <c r="D178" s="214">
        <v>37263.215977412132</v>
      </c>
      <c r="E178" s="214">
        <v>43264.585242933215</v>
      </c>
      <c r="F178" s="214">
        <v>42710.023903598754</v>
      </c>
      <c r="G178" s="214">
        <v>42540.875341420753</v>
      </c>
      <c r="H178" s="213"/>
      <c r="I178" s="213"/>
      <c r="J178" s="224"/>
      <c r="K178"/>
      <c r="L178" s="101" t="e">
        <f t="shared" si="2"/>
        <v>#DIV/0!</v>
      </c>
      <c r="N178" s="244"/>
      <c r="O178" s="250" t="s">
        <v>342</v>
      </c>
      <c r="P178" s="251">
        <v>1166.9947872184403</v>
      </c>
      <c r="Q178" s="154">
        <v>2776.3250637500055</v>
      </c>
      <c r="R178" s="154">
        <v>1224.9179623789119</v>
      </c>
      <c r="S178" s="154">
        <v>895.52569047955876</v>
      </c>
      <c r="T178" s="154">
        <v>1472.0409801567932</v>
      </c>
      <c r="U178" s="251"/>
      <c r="V178" s="251"/>
      <c r="W178" s="252"/>
      <c r="X178" s="131"/>
      <c r="Y178" s="151" t="e">
        <v>#DIV/0!</v>
      </c>
      <c r="Z178" s="151"/>
      <c r="AA178" s="152" t="s">
        <v>342</v>
      </c>
      <c r="AB178" s="153">
        <v>936.47904000000005</v>
      </c>
      <c r="AC178" s="154">
        <v>1166.99479</v>
      </c>
      <c r="AD178" s="154">
        <v>2776.3250499999999</v>
      </c>
      <c r="AE178" s="154">
        <v>1224.91794</v>
      </c>
      <c r="AF178" s="154">
        <v>892.18510000000015</v>
      </c>
      <c r="AG178" s="153"/>
      <c r="AH178" s="153"/>
      <c r="AI178" s="155"/>
      <c r="AJ178" s="131"/>
      <c r="AK178" s="151" t="e">
        <v>#DIV/0!</v>
      </c>
      <c r="AL178" s="204"/>
      <c r="AM178" s="142"/>
      <c r="AN178" s="152" t="s">
        <v>342</v>
      </c>
      <c r="AO178" s="153">
        <v>1119.58655</v>
      </c>
      <c r="AP178" s="154">
        <v>936.47904000000005</v>
      </c>
      <c r="AQ178" s="154">
        <v>1167.13491</v>
      </c>
      <c r="AR178" s="154">
        <v>2777.1189300000001</v>
      </c>
      <c r="AS178" s="154">
        <v>1225.2228699999998</v>
      </c>
      <c r="AT178" s="153"/>
      <c r="AU178" s="153"/>
      <c r="AV178" s="155"/>
      <c r="AW178"/>
      <c r="AX178" s="142"/>
      <c r="AY178" s="152" t="s">
        <v>454</v>
      </c>
      <c r="AZ178" s="153">
        <v>127.44000000000001</v>
      </c>
      <c r="BA178" s="154">
        <v>130.12</v>
      </c>
      <c r="BB178" s="154">
        <v>120.00999999999999</v>
      </c>
      <c r="BC178" s="154">
        <v>105.52695</v>
      </c>
      <c r="BD178" s="154">
        <v>99.522599999999997</v>
      </c>
      <c r="BE178" s="153"/>
      <c r="BF178" s="153">
        <v>1.5610000000000001E-2</v>
      </c>
      <c r="BG178" s="155"/>
      <c r="BH178" s="131"/>
      <c r="BI178" s="151" t="e">
        <v>#DIV/0!</v>
      </c>
      <c r="BK178" s="142"/>
      <c r="BL178" s="152" t="s">
        <v>454</v>
      </c>
      <c r="BM178" s="153">
        <v>117.67</v>
      </c>
      <c r="BN178" s="154">
        <v>127.44000000000001</v>
      </c>
      <c r="BO178" s="154">
        <v>130.12</v>
      </c>
      <c r="BP178" s="154">
        <v>120.01</v>
      </c>
      <c r="BQ178" s="154">
        <v>105.55695</v>
      </c>
      <c r="BR178" s="153"/>
      <c r="BS178" s="153">
        <v>1.5559999999999999E-2</v>
      </c>
      <c r="BT178" s="155"/>
      <c r="BU178" s="131"/>
      <c r="BV178" s="151" t="e">
        <v>#DIV/0!</v>
      </c>
      <c r="BZ178" s="128"/>
      <c r="CA178" s="128" t="s">
        <v>174</v>
      </c>
      <c r="CB178" s="132">
        <v>130.52999999999997</v>
      </c>
      <c r="CC178" s="132">
        <v>117.67</v>
      </c>
      <c r="CD178" s="132">
        <v>127.44000000000001</v>
      </c>
      <c r="CE178" s="132">
        <v>130.12</v>
      </c>
      <c r="CF178" s="132">
        <v>120.01</v>
      </c>
      <c r="CG178" s="132"/>
      <c r="CH178" s="132">
        <v>1.5509999999999999E-2</v>
      </c>
      <c r="CI178" s="132"/>
      <c r="CJ178" s="132" t="e">
        <v>#DIV/0!</v>
      </c>
    </row>
    <row r="179" spans="1:88">
      <c r="A179" s="211" t="s">
        <v>479</v>
      </c>
      <c r="B179" s="207"/>
      <c r="C179" s="213">
        <v>33420.211151999138</v>
      </c>
      <c r="D179" s="214">
        <v>37263.215977412132</v>
      </c>
      <c r="E179" s="214">
        <v>43264.585242933215</v>
      </c>
      <c r="F179" s="214">
        <v>42710.023903598754</v>
      </c>
      <c r="G179" s="214">
        <v>42540.875341420753</v>
      </c>
      <c r="H179" s="213"/>
      <c r="I179" s="213"/>
      <c r="J179" s="224"/>
      <c r="K179"/>
      <c r="L179" s="101" t="e">
        <f t="shared" si="2"/>
        <v>#DIV/0!</v>
      </c>
      <c r="N179" s="241" t="s">
        <v>379</v>
      </c>
      <c r="O179" s="242"/>
      <c r="P179" s="247">
        <v>4772.1663030457894</v>
      </c>
      <c r="Q179" s="248">
        <v>6580.8996844177964</v>
      </c>
      <c r="R179" s="248">
        <v>5867.1585267572173</v>
      </c>
      <c r="S179" s="248">
        <v>4277.1876735970845</v>
      </c>
      <c r="T179" s="248">
        <v>5015.7854439422526</v>
      </c>
      <c r="U179" s="247"/>
      <c r="V179" s="247"/>
      <c r="W179" s="249"/>
      <c r="X179" s="131"/>
      <c r="Y179" s="151" t="e">
        <v>#DIV/0!</v>
      </c>
      <c r="Z179" s="151"/>
      <c r="AA179" s="140"/>
      <c r="AB179" s="148">
        <v>4018.8803099999996</v>
      </c>
      <c r="AC179" s="149">
        <v>4772.1663099999996</v>
      </c>
      <c r="AD179" s="149">
        <v>6580.8996200000001</v>
      </c>
      <c r="AE179" s="149">
        <v>5867.158519999999</v>
      </c>
      <c r="AF179" s="149">
        <v>4273.9970699999994</v>
      </c>
      <c r="AG179" s="148"/>
      <c r="AH179" s="148"/>
      <c r="AI179" s="150"/>
      <c r="AJ179" s="131"/>
      <c r="AK179" s="151" t="e">
        <v>#DIV/0!</v>
      </c>
      <c r="AL179" s="204"/>
      <c r="AM179" s="139" t="s">
        <v>379</v>
      </c>
      <c r="AN179" s="140"/>
      <c r="AO179" s="148">
        <v>4455.5248100000008</v>
      </c>
      <c r="AP179" s="149">
        <v>4018.8803100000005</v>
      </c>
      <c r="AQ179" s="149">
        <v>4775.2060600000004</v>
      </c>
      <c r="AR179" s="149">
        <v>6583.1679800000002</v>
      </c>
      <c r="AS179" s="149">
        <v>5845.8896299999988</v>
      </c>
      <c r="AT179" s="148"/>
      <c r="AU179" s="148"/>
      <c r="AV179" s="150"/>
      <c r="AW179"/>
      <c r="AX179" s="142"/>
      <c r="AY179" s="152" t="s">
        <v>344</v>
      </c>
      <c r="AZ179" s="153">
        <v>254.74</v>
      </c>
      <c r="BA179" s="154">
        <v>340.53000000000003</v>
      </c>
      <c r="BB179" s="154">
        <v>249.83523</v>
      </c>
      <c r="BC179" s="154">
        <v>266.71018000000004</v>
      </c>
      <c r="BD179" s="154">
        <v>235.29353999999998</v>
      </c>
      <c r="BE179" s="153"/>
      <c r="BF179" s="153"/>
      <c r="BG179" s="155"/>
      <c r="BH179" s="131"/>
      <c r="BI179" s="151" t="e">
        <v>#DIV/0!</v>
      </c>
      <c r="BK179" s="142"/>
      <c r="BL179" s="152" t="s">
        <v>344</v>
      </c>
      <c r="BM179" s="153">
        <v>224.28</v>
      </c>
      <c r="BN179" s="154">
        <v>286.91000000000003</v>
      </c>
      <c r="BO179" s="154">
        <v>340.53</v>
      </c>
      <c r="BP179" s="154">
        <v>249.77522999999999</v>
      </c>
      <c r="BQ179" s="154">
        <v>267.71602000000007</v>
      </c>
      <c r="BR179" s="153"/>
      <c r="BS179" s="153"/>
      <c r="BT179" s="155"/>
      <c r="BU179" s="131"/>
      <c r="BV179" s="151" t="e">
        <v>#DIV/0!</v>
      </c>
      <c r="BZ179" s="128"/>
      <c r="CA179" s="128" t="s">
        <v>344</v>
      </c>
      <c r="CB179" s="132">
        <v>362.65999999999997</v>
      </c>
      <c r="CC179" s="132">
        <v>224.28</v>
      </c>
      <c r="CD179" s="132">
        <v>286.91000000000003</v>
      </c>
      <c r="CE179" s="132">
        <v>340.53000000000003</v>
      </c>
      <c r="CF179" s="132">
        <v>249.77522999999999</v>
      </c>
      <c r="CG179" s="132"/>
      <c r="CH179" s="132"/>
      <c r="CI179" s="132"/>
      <c r="CJ179" s="132" t="e">
        <v>#DIV/0!</v>
      </c>
    </row>
    <row r="180" spans="1:88">
      <c r="A180" s="217" t="s">
        <v>182</v>
      </c>
      <c r="B180" s="218"/>
      <c r="C180" s="219">
        <v>161729.78683295488</v>
      </c>
      <c r="D180" s="220">
        <v>146741.47556110294</v>
      </c>
      <c r="E180" s="220">
        <v>158807.91389134258</v>
      </c>
      <c r="F180" s="220">
        <v>165009.61823619154</v>
      </c>
      <c r="G180" s="220">
        <v>166223.08751248909</v>
      </c>
      <c r="H180" s="219">
        <v>534580</v>
      </c>
      <c r="I180" s="219">
        <v>6213.8057900000013</v>
      </c>
      <c r="J180" s="226">
        <v>28268043.949999992</v>
      </c>
      <c r="K180"/>
      <c r="L180" s="101">
        <f t="shared" si="2"/>
        <v>0.58802472433714015</v>
      </c>
      <c r="N180" s="241" t="s">
        <v>478</v>
      </c>
      <c r="O180" s="241" t="s">
        <v>478</v>
      </c>
      <c r="P180" s="247">
        <v>29869.637257065966</v>
      </c>
      <c r="Q180" s="248">
        <v>33420.211151999138</v>
      </c>
      <c r="R180" s="248">
        <v>37502.24923141209</v>
      </c>
      <c r="S180" s="248">
        <v>43264.58524293323</v>
      </c>
      <c r="T180" s="248">
        <v>42308.36045125893</v>
      </c>
      <c r="U180" s="247"/>
      <c r="V180" s="247"/>
      <c r="W180" s="249"/>
      <c r="X180" s="131"/>
      <c r="Y180" s="151" t="e">
        <v>#DIV/0!</v>
      </c>
      <c r="Z180" s="151"/>
      <c r="AA180" s="139" t="s">
        <v>370</v>
      </c>
      <c r="AB180" s="148">
        <v>28018.995150000002</v>
      </c>
      <c r="AC180" s="149">
        <v>29869.637269999999</v>
      </c>
      <c r="AD180" s="149">
        <v>33420.211130000003</v>
      </c>
      <c r="AE180" s="149">
        <v>37360.004670000009</v>
      </c>
      <c r="AF180" s="149">
        <v>43048.943800000008</v>
      </c>
      <c r="AG180" s="148"/>
      <c r="AH180" s="148"/>
      <c r="AI180" s="150"/>
      <c r="AJ180" s="131"/>
      <c r="AK180" s="151" t="e">
        <v>#DIV/0!</v>
      </c>
      <c r="AL180" s="204"/>
      <c r="AM180" s="139" t="s">
        <v>478</v>
      </c>
      <c r="AN180" s="139" t="s">
        <v>370</v>
      </c>
      <c r="AO180" s="148">
        <v>29375.963819999997</v>
      </c>
      <c r="AP180" s="149">
        <v>28018.995150000002</v>
      </c>
      <c r="AQ180" s="149">
        <v>29880.735219999995</v>
      </c>
      <c r="AR180" s="149">
        <v>32862.213309999999</v>
      </c>
      <c r="AS180" s="149">
        <v>37096.972120000006</v>
      </c>
      <c r="AT180" s="148"/>
      <c r="AU180" s="148"/>
      <c r="AV180" s="150"/>
      <c r="AW180"/>
      <c r="AX180" s="139" t="s">
        <v>196</v>
      </c>
      <c r="AY180" s="140"/>
      <c r="AZ180" s="148">
        <v>1868.08951</v>
      </c>
      <c r="BA180" s="149">
        <v>2240.4491600000001</v>
      </c>
      <c r="BB180" s="149">
        <v>2179.2262300000002</v>
      </c>
      <c r="BC180" s="149">
        <v>2149.4626399999997</v>
      </c>
      <c r="BD180" s="149">
        <v>1863.4399699999997</v>
      </c>
      <c r="BE180" s="148">
        <v>27970</v>
      </c>
      <c r="BF180" s="148">
        <v>9.8144400000000012</v>
      </c>
      <c r="BG180" s="150">
        <v>6773.82</v>
      </c>
      <c r="BH180" s="131"/>
      <c r="BI180" s="151">
        <v>27.509440315804078</v>
      </c>
      <c r="BK180" s="139" t="s">
        <v>196</v>
      </c>
      <c r="BL180" s="140"/>
      <c r="BM180" s="148">
        <v>1560.0300000000002</v>
      </c>
      <c r="BN180" s="149">
        <v>2018.1999999999998</v>
      </c>
      <c r="BO180" s="149">
        <v>2230.5512099999996</v>
      </c>
      <c r="BP180" s="149">
        <v>2138.3009000000002</v>
      </c>
      <c r="BQ180" s="149">
        <v>2147.7802399999996</v>
      </c>
      <c r="BR180" s="148">
        <v>46950</v>
      </c>
      <c r="BS180" s="148">
        <v>9.6390500000000028</v>
      </c>
      <c r="BT180" s="150">
        <v>22529.46</v>
      </c>
      <c r="BU180" s="131"/>
      <c r="BV180" s="151"/>
      <c r="BZ180" s="128" t="s">
        <v>196</v>
      </c>
      <c r="CA180" s="128"/>
      <c r="CB180" s="132">
        <v>1533.0299999999997</v>
      </c>
      <c r="CC180" s="132">
        <v>1560.0300000000002</v>
      </c>
      <c r="CD180" s="132">
        <v>2018.2</v>
      </c>
      <c r="CE180" s="132">
        <v>2230.5500000000002</v>
      </c>
      <c r="CF180" s="132">
        <v>2138.3009000000002</v>
      </c>
      <c r="CG180" s="132">
        <v>43300</v>
      </c>
      <c r="CH180" s="132">
        <v>9.4577200000000001</v>
      </c>
      <c r="CI180" s="132">
        <v>22525.52</v>
      </c>
      <c r="CJ180" s="132"/>
    </row>
    <row r="181" spans="1:88">
      <c r="A181"/>
      <c r="B181"/>
      <c r="C181"/>
      <c r="D181"/>
      <c r="E181"/>
      <c r="F181"/>
      <c r="G181"/>
      <c r="H181"/>
      <c r="I181"/>
      <c r="J181"/>
      <c r="K181"/>
      <c r="L181" s="101"/>
      <c r="N181" s="241" t="s">
        <v>479</v>
      </c>
      <c r="O181" s="242"/>
      <c r="P181" s="247">
        <v>29869.637257065966</v>
      </c>
      <c r="Q181" s="248">
        <v>33420.211151999138</v>
      </c>
      <c r="R181" s="248">
        <v>37502.24923141209</v>
      </c>
      <c r="S181" s="248">
        <v>43264.58524293323</v>
      </c>
      <c r="T181" s="248">
        <v>42308.36045125893</v>
      </c>
      <c r="U181" s="247"/>
      <c r="V181" s="247"/>
      <c r="W181" s="249"/>
      <c r="X181" s="131"/>
      <c r="Y181" s="151" t="e">
        <v>#DIV/0!</v>
      </c>
      <c r="Z181" s="151"/>
      <c r="AA181" s="140"/>
      <c r="AB181" s="148">
        <v>28018.995150000002</v>
      </c>
      <c r="AC181" s="149">
        <v>29869.637269999999</v>
      </c>
      <c r="AD181" s="149">
        <v>33420.211130000003</v>
      </c>
      <c r="AE181" s="149">
        <v>37360.004670000009</v>
      </c>
      <c r="AF181" s="149">
        <v>43048.943800000008</v>
      </c>
      <c r="AG181" s="148"/>
      <c r="AH181" s="148"/>
      <c r="AI181" s="150"/>
      <c r="AJ181" s="131"/>
      <c r="AK181" s="151" t="e">
        <v>#DIV/0!</v>
      </c>
      <c r="AL181" s="204"/>
      <c r="AM181" s="139" t="s">
        <v>479</v>
      </c>
      <c r="AN181" s="140"/>
      <c r="AO181" s="148">
        <v>29375.963819999997</v>
      </c>
      <c r="AP181" s="149">
        <v>28018.995150000002</v>
      </c>
      <c r="AQ181" s="149">
        <v>29880.735219999995</v>
      </c>
      <c r="AR181" s="149">
        <v>32862.213309999999</v>
      </c>
      <c r="AS181" s="149">
        <v>37096.972120000006</v>
      </c>
      <c r="AT181" s="148"/>
      <c r="AU181" s="148"/>
      <c r="AV181" s="150"/>
      <c r="AW181"/>
      <c r="AX181" s="139" t="s">
        <v>327</v>
      </c>
      <c r="AY181" s="139" t="s">
        <v>335</v>
      </c>
      <c r="AZ181" s="148">
        <v>1573.4157800000005</v>
      </c>
      <c r="BA181" s="149">
        <v>2009.80006</v>
      </c>
      <c r="BB181" s="149">
        <v>1974.1965599999999</v>
      </c>
      <c r="BC181" s="149">
        <v>1917.1953700000001</v>
      </c>
      <c r="BD181" s="149">
        <v>2518.8471500000005</v>
      </c>
      <c r="BE181" s="148"/>
      <c r="BF181" s="148"/>
      <c r="BG181" s="150"/>
      <c r="BH181" s="131"/>
      <c r="BI181" s="151" t="e">
        <v>#DIV/0!</v>
      </c>
      <c r="BK181" s="139" t="s">
        <v>327</v>
      </c>
      <c r="BL181" s="139" t="s">
        <v>335</v>
      </c>
      <c r="BM181" s="148">
        <v>2350.0499999999997</v>
      </c>
      <c r="BN181" s="149">
        <v>1573.4157800000005</v>
      </c>
      <c r="BO181" s="149">
        <v>2009.80006</v>
      </c>
      <c r="BP181" s="149">
        <v>1970.2965599999998</v>
      </c>
      <c r="BQ181" s="149">
        <v>1868.9208400000005</v>
      </c>
      <c r="BR181" s="148"/>
      <c r="BS181" s="148"/>
      <c r="BT181" s="150"/>
      <c r="BU181" s="131"/>
      <c r="BV181" s="151" t="e">
        <v>#DIV/0!</v>
      </c>
      <c r="BZ181" s="128" t="s">
        <v>327</v>
      </c>
      <c r="CA181" s="128" t="s">
        <v>335</v>
      </c>
      <c r="CB181" s="132">
        <v>1321.37</v>
      </c>
      <c r="CC181" s="132">
        <v>2350.0499999999997</v>
      </c>
      <c r="CD181" s="132">
        <v>1573.4200000000003</v>
      </c>
      <c r="CE181" s="132">
        <v>2009.8000000000006</v>
      </c>
      <c r="CF181" s="132">
        <v>1970.2765599999998</v>
      </c>
      <c r="CG181" s="132"/>
      <c r="CH181" s="132"/>
      <c r="CI181" s="132"/>
      <c r="CJ181" s="132" t="e">
        <v>#DIV/0!</v>
      </c>
    </row>
    <row r="182" spans="1:88">
      <c r="A182"/>
      <c r="B182"/>
      <c r="C182"/>
      <c r="D182"/>
      <c r="E182"/>
      <c r="F182"/>
      <c r="G182"/>
      <c r="H182"/>
      <c r="I182"/>
      <c r="J182"/>
      <c r="K182"/>
      <c r="L182" s="101"/>
      <c r="N182" s="253" t="s">
        <v>182</v>
      </c>
      <c r="O182" s="254"/>
      <c r="P182" s="255">
        <v>151137.92585219326</v>
      </c>
      <c r="Q182" s="256">
        <v>161729.78683295488</v>
      </c>
      <c r="R182" s="256">
        <v>153219.89542810293</v>
      </c>
      <c r="S182" s="256">
        <v>158218.06629134261</v>
      </c>
      <c r="T182" s="256">
        <v>162801.51442839165</v>
      </c>
      <c r="U182" s="255">
        <v>543480</v>
      </c>
      <c r="V182" s="255">
        <v>6175.1535000000003</v>
      </c>
      <c r="W182" s="257">
        <v>27439960.030000005</v>
      </c>
      <c r="X182" s="131"/>
      <c r="Y182" s="151">
        <v>0.59330084391668703</v>
      </c>
      <c r="Z182" s="151"/>
      <c r="AA182" s="157"/>
      <c r="AB182" s="158">
        <v>133751.59858000002</v>
      </c>
      <c r="AC182" s="159">
        <v>151137.92565999998</v>
      </c>
      <c r="AD182" s="159">
        <v>161729.78678000005</v>
      </c>
      <c r="AE182" s="159">
        <v>152731.53750999997</v>
      </c>
      <c r="AF182" s="159">
        <v>157704.49674999999</v>
      </c>
      <c r="AG182" s="158">
        <v>517770</v>
      </c>
      <c r="AH182" s="158">
        <v>6093.3617600000016</v>
      </c>
      <c r="AI182" s="160">
        <v>24571991.509999994</v>
      </c>
      <c r="AJ182" s="131"/>
      <c r="AK182" s="151">
        <v>0.64180592234788725</v>
      </c>
      <c r="AL182" s="204"/>
      <c r="AM182" s="156" t="s">
        <v>182</v>
      </c>
      <c r="AN182" s="157"/>
      <c r="AO182" s="158">
        <v>141755.85759999996</v>
      </c>
      <c r="AP182" s="159">
        <v>133670.74331999995</v>
      </c>
      <c r="AQ182" s="159">
        <v>151165.73582999999</v>
      </c>
      <c r="AR182" s="159">
        <v>161696.99603000004</v>
      </c>
      <c r="AS182" s="159">
        <v>152526.48800999997</v>
      </c>
      <c r="AT182" s="158">
        <v>496260</v>
      </c>
      <c r="AU182" s="158">
        <v>6004.668120000003</v>
      </c>
      <c r="AV182" s="160">
        <v>23379912.27</v>
      </c>
      <c r="AW182"/>
      <c r="AX182" s="142"/>
      <c r="AY182" s="152" t="s">
        <v>338</v>
      </c>
      <c r="AZ182" s="153">
        <v>1343.22</v>
      </c>
      <c r="BA182" s="154">
        <v>1334.95</v>
      </c>
      <c r="BB182" s="154">
        <v>1099.9115399999998</v>
      </c>
      <c r="BC182" s="154">
        <v>1691.3881700000006</v>
      </c>
      <c r="BD182" s="154">
        <v>1296.7866099999999</v>
      </c>
      <c r="BE182" s="153"/>
      <c r="BF182" s="153"/>
      <c r="BG182" s="155"/>
      <c r="BH182" s="131"/>
      <c r="BI182" s="151" t="e">
        <v>#DIV/0!</v>
      </c>
      <c r="BK182" s="142"/>
      <c r="BL182" s="152" t="s">
        <v>338</v>
      </c>
      <c r="BM182" s="153">
        <v>896.31</v>
      </c>
      <c r="BN182" s="154">
        <v>1341.4900000000002</v>
      </c>
      <c r="BO182" s="154">
        <v>1329.17</v>
      </c>
      <c r="BP182" s="154">
        <v>1098.8315399999999</v>
      </c>
      <c r="BQ182" s="154">
        <v>1668.5642200000004</v>
      </c>
      <c r="BR182" s="153"/>
      <c r="BS182" s="153"/>
      <c r="BT182" s="155"/>
      <c r="BU182" s="131"/>
      <c r="BV182" s="151" t="e">
        <v>#DIV/0!</v>
      </c>
      <c r="BZ182" s="128"/>
      <c r="CA182" s="128" t="s">
        <v>338</v>
      </c>
      <c r="CB182" s="132">
        <v>1211.7599999999998</v>
      </c>
      <c r="CC182" s="132">
        <v>896.31</v>
      </c>
      <c r="CD182" s="132">
        <v>1341.4900000000002</v>
      </c>
      <c r="CE182" s="132">
        <v>1329.1699999999998</v>
      </c>
      <c r="CF182" s="132">
        <v>1106.15635</v>
      </c>
      <c r="CG182" s="132"/>
      <c r="CH182" s="132"/>
      <c r="CI182" s="132"/>
      <c r="CJ182" s="132" t="e">
        <v>#DIV/0!</v>
      </c>
    </row>
    <row r="183" spans="1:88">
      <c r="A183"/>
      <c r="B183"/>
      <c r="C183"/>
      <c r="D183"/>
      <c r="E183"/>
      <c r="F183"/>
      <c r="G183"/>
      <c r="H183"/>
      <c r="I183"/>
      <c r="J183"/>
      <c r="K183"/>
      <c r="L183" s="10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51"/>
      <c r="Z183" s="15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51"/>
      <c r="AL183" s="204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/>
      <c r="AX183" s="142"/>
      <c r="AY183" s="152" t="s">
        <v>342</v>
      </c>
      <c r="AZ183" s="153">
        <v>1091.65571</v>
      </c>
      <c r="BA183" s="154">
        <v>1119.0899999999997</v>
      </c>
      <c r="BB183" s="154">
        <v>925.77934000000005</v>
      </c>
      <c r="BC183" s="154">
        <v>1161.2842000000001</v>
      </c>
      <c r="BD183" s="154">
        <v>2775.9815600000002</v>
      </c>
      <c r="BE183" s="153"/>
      <c r="BF183" s="153"/>
      <c r="BG183" s="155"/>
      <c r="BH183" s="131"/>
      <c r="BI183" s="151" t="e">
        <v>#DIV/0!</v>
      </c>
      <c r="BK183" s="142"/>
      <c r="BL183" s="152" t="s">
        <v>342</v>
      </c>
      <c r="BM183" s="153">
        <v>1077.6499999999996</v>
      </c>
      <c r="BN183" s="154">
        <v>1111.5657099999999</v>
      </c>
      <c r="BO183" s="154">
        <v>1138.8499999999999</v>
      </c>
      <c r="BP183" s="154">
        <v>928.10933999999986</v>
      </c>
      <c r="BQ183" s="154">
        <v>1143.70832</v>
      </c>
      <c r="BR183" s="153"/>
      <c r="BS183" s="153"/>
      <c r="BT183" s="155"/>
      <c r="BU183" s="131"/>
      <c r="BV183" s="151" t="e">
        <v>#DIV/0!</v>
      </c>
      <c r="BZ183" s="128"/>
      <c r="CA183" s="128" t="s">
        <v>342</v>
      </c>
      <c r="CB183" s="132">
        <v>1306.0800000000002</v>
      </c>
      <c r="CC183" s="132">
        <v>1077.6499999999996</v>
      </c>
      <c r="CD183" s="132">
        <v>1111.5699999999997</v>
      </c>
      <c r="CE183" s="132">
        <v>1138.8500000000001</v>
      </c>
      <c r="CF183" s="132">
        <v>934.89504999999986</v>
      </c>
      <c r="CG183" s="132"/>
      <c r="CH183" s="132"/>
      <c r="CI183" s="132"/>
      <c r="CJ183" s="132" t="e">
        <v>#DIV/0!</v>
      </c>
    </row>
    <row r="184" spans="1:88">
      <c r="A184"/>
      <c r="B184"/>
      <c r="C184"/>
      <c r="D184"/>
      <c r="E184"/>
      <c r="F184"/>
      <c r="G184"/>
      <c r="H184"/>
      <c r="I184"/>
      <c r="J184"/>
      <c r="K184"/>
      <c r="L184" s="10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51"/>
      <c r="Z184" s="15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51"/>
      <c r="AL184" s="204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/>
      <c r="AX184" s="139" t="s">
        <v>379</v>
      </c>
      <c r="AY184" s="140"/>
      <c r="AZ184" s="148">
        <v>4008.2914900000005</v>
      </c>
      <c r="BA184" s="149">
        <v>4463.8400600000004</v>
      </c>
      <c r="BB184" s="149">
        <v>3999.8874399999995</v>
      </c>
      <c r="BC184" s="149">
        <v>4769.8677400000006</v>
      </c>
      <c r="BD184" s="149">
        <v>6591.6153200000008</v>
      </c>
      <c r="BE184" s="148"/>
      <c r="BF184" s="148"/>
      <c r="BG184" s="150"/>
      <c r="BH184" s="131"/>
      <c r="BI184" s="151" t="e">
        <v>#DIV/0!</v>
      </c>
      <c r="BK184" s="139" t="s">
        <v>379</v>
      </c>
      <c r="BL184" s="140"/>
      <c r="BM184" s="148">
        <v>4324.0099999999993</v>
      </c>
      <c r="BN184" s="149">
        <v>4026.4714900000008</v>
      </c>
      <c r="BO184" s="149">
        <v>4477.82006</v>
      </c>
      <c r="BP184" s="149">
        <v>3997.2374399999999</v>
      </c>
      <c r="BQ184" s="149">
        <v>4681.1933800000006</v>
      </c>
      <c r="BR184" s="148"/>
      <c r="BS184" s="148"/>
      <c r="BT184" s="150"/>
      <c r="BU184" s="131"/>
      <c r="BV184" s="151" t="e">
        <v>#DIV/0!</v>
      </c>
      <c r="BZ184" s="128" t="s">
        <v>379</v>
      </c>
      <c r="CA184" s="128"/>
      <c r="CB184" s="132">
        <v>3839.21</v>
      </c>
      <c r="CC184" s="132">
        <v>4324.0099999999993</v>
      </c>
      <c r="CD184" s="132">
        <v>4026.4800000000005</v>
      </c>
      <c r="CE184" s="132">
        <v>4477.8200000000006</v>
      </c>
      <c r="CF184" s="132">
        <v>4011.3279599999996</v>
      </c>
      <c r="CG184" s="132"/>
      <c r="CH184" s="132"/>
      <c r="CI184" s="132"/>
      <c r="CJ184" s="132" t="e">
        <v>#DIV/0!</v>
      </c>
    </row>
    <row r="185" spans="1:88">
      <c r="A185"/>
      <c r="B185"/>
      <c r="C185"/>
      <c r="D185"/>
      <c r="E185"/>
      <c r="F185"/>
      <c r="G185"/>
      <c r="H185"/>
      <c r="I185"/>
      <c r="J185"/>
      <c r="K185"/>
      <c r="L185" s="10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51"/>
      <c r="Z185" s="15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51"/>
      <c r="AL185" s="204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/>
      <c r="AX185" s="139" t="s">
        <v>29</v>
      </c>
      <c r="AY185" s="139" t="s">
        <v>370</v>
      </c>
      <c r="AZ185" s="148">
        <v>28158.619339999994</v>
      </c>
      <c r="BA185" s="149">
        <v>29315.888889999998</v>
      </c>
      <c r="BB185" s="149">
        <v>27862.990110000002</v>
      </c>
      <c r="BC185" s="149">
        <v>29715.138269999996</v>
      </c>
      <c r="BD185" s="149">
        <v>32671.533820000001</v>
      </c>
      <c r="BE185" s="148"/>
      <c r="BF185" s="148"/>
      <c r="BG185" s="150"/>
      <c r="BH185" s="131"/>
      <c r="BI185" s="151" t="e">
        <v>#DIV/0!</v>
      </c>
      <c r="BK185" s="139" t="s">
        <v>29</v>
      </c>
      <c r="BL185" s="139" t="s">
        <v>370</v>
      </c>
      <c r="BM185" s="148">
        <v>24777.860999999997</v>
      </c>
      <c r="BN185" s="149">
        <v>27804.470670000002</v>
      </c>
      <c r="BO185" s="149">
        <v>28716.757590000001</v>
      </c>
      <c r="BP185" s="149">
        <v>27612.565110000003</v>
      </c>
      <c r="BQ185" s="149">
        <v>30235.698009999996</v>
      </c>
      <c r="BR185" s="148"/>
      <c r="BS185" s="148"/>
      <c r="BT185" s="150"/>
      <c r="BU185" s="131"/>
      <c r="BV185" s="151" t="e">
        <v>#DIV/0!</v>
      </c>
      <c r="BZ185" s="128" t="s">
        <v>29</v>
      </c>
      <c r="CA185" s="128" t="s">
        <v>370</v>
      </c>
      <c r="CB185" s="132">
        <v>22554.01</v>
      </c>
      <c r="CC185" s="132">
        <v>24777.859999999997</v>
      </c>
      <c r="CD185" s="132">
        <v>27804.47</v>
      </c>
      <c r="CE185" s="132">
        <v>28720.979999999996</v>
      </c>
      <c r="CF185" s="132">
        <v>27600.116620000008</v>
      </c>
      <c r="CG185" s="132"/>
      <c r="CH185" s="132"/>
      <c r="CI185" s="132"/>
      <c r="CJ185" s="132" t="e">
        <v>#DIV/0!</v>
      </c>
    </row>
    <row r="186" spans="1:88">
      <c r="A186"/>
      <c r="B186"/>
      <c r="C186"/>
      <c r="D186"/>
      <c r="E186"/>
      <c r="F186"/>
      <c r="G186"/>
      <c r="H186"/>
      <c r="I186"/>
      <c r="J186"/>
      <c r="K186"/>
      <c r="L186" s="10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51"/>
      <c r="Z186" s="15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51"/>
      <c r="AL186" s="204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/>
      <c r="AX186" s="139" t="s">
        <v>380</v>
      </c>
      <c r="AY186" s="140"/>
      <c r="AZ186" s="148">
        <v>28158.619339999994</v>
      </c>
      <c r="BA186" s="149">
        <v>29315.888889999998</v>
      </c>
      <c r="BB186" s="149">
        <v>27862.990110000002</v>
      </c>
      <c r="BC186" s="149">
        <v>29715.138269999996</v>
      </c>
      <c r="BD186" s="149">
        <v>32671.533820000001</v>
      </c>
      <c r="BE186" s="148"/>
      <c r="BF186" s="148"/>
      <c r="BG186" s="150"/>
      <c r="BH186" s="131"/>
      <c r="BI186" s="151" t="e">
        <v>#DIV/0!</v>
      </c>
      <c r="BK186" s="142"/>
      <c r="BL186" s="152" t="s">
        <v>184</v>
      </c>
      <c r="BM186" s="153">
        <v>-81.52</v>
      </c>
      <c r="BN186" s="154"/>
      <c r="BO186" s="154"/>
      <c r="BP186" s="154"/>
      <c r="BQ186" s="154"/>
      <c r="BR186" s="153"/>
      <c r="BS186" s="153"/>
      <c r="BT186" s="155"/>
      <c r="BU186" s="131"/>
      <c r="BV186" s="151" t="e">
        <v>#DIV/0!</v>
      </c>
      <c r="BZ186" s="128"/>
      <c r="CA186" s="128" t="s">
        <v>184</v>
      </c>
      <c r="CB186" s="132">
        <v>-231.09</v>
      </c>
      <c r="CC186" s="132">
        <v>-81.52</v>
      </c>
      <c r="CD186" s="132"/>
      <c r="CE186" s="132"/>
      <c r="CF186" s="132"/>
      <c r="CG186" s="132"/>
      <c r="CH186" s="132"/>
      <c r="CI186" s="132"/>
      <c r="CJ186" s="132" t="e">
        <v>#DIV/0!</v>
      </c>
    </row>
    <row r="187" spans="1:88">
      <c r="A187"/>
      <c r="B187"/>
      <c r="C187"/>
      <c r="D187"/>
      <c r="E187"/>
      <c r="F187"/>
      <c r="G187"/>
      <c r="H187"/>
      <c r="I187"/>
      <c r="J187"/>
      <c r="K187"/>
      <c r="L187" s="10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51"/>
      <c r="Z187" s="15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51"/>
      <c r="AL187" s="204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/>
      <c r="AX187" s="156" t="s">
        <v>182</v>
      </c>
      <c r="AY187" s="157"/>
      <c r="AZ187" s="158">
        <v>131340.19704999993</v>
      </c>
      <c r="BA187" s="159">
        <v>141560.07971999995</v>
      </c>
      <c r="BB187" s="159">
        <v>132737.87730999992</v>
      </c>
      <c r="BC187" s="159">
        <v>150800.19459999999</v>
      </c>
      <c r="BD187" s="159">
        <v>161074.75898999997</v>
      </c>
      <c r="BE187" s="158">
        <v>530690</v>
      </c>
      <c r="BF187" s="158">
        <v>5930.5783900000015</v>
      </c>
      <c r="BG187" s="160">
        <v>25105051.240000002</v>
      </c>
      <c r="BH187" s="131"/>
      <c r="BI187" s="151">
        <v>0.64160298837932173</v>
      </c>
      <c r="BK187" s="139" t="s">
        <v>380</v>
      </c>
      <c r="BL187" s="140"/>
      <c r="BM187" s="148">
        <v>24696.340999999997</v>
      </c>
      <c r="BN187" s="149">
        <v>27804.470670000002</v>
      </c>
      <c r="BO187" s="149">
        <v>28716.757590000001</v>
      </c>
      <c r="BP187" s="149">
        <v>27612.565110000003</v>
      </c>
      <c r="BQ187" s="149">
        <v>30235.698009999996</v>
      </c>
      <c r="BR187" s="148"/>
      <c r="BS187" s="148"/>
      <c r="BT187" s="150"/>
      <c r="BU187" s="131"/>
      <c r="BV187" s="151" t="e">
        <v>#DIV/0!</v>
      </c>
      <c r="BZ187" s="128" t="s">
        <v>380</v>
      </c>
      <c r="CA187" s="128"/>
      <c r="CB187" s="132">
        <v>22322.92</v>
      </c>
      <c r="CC187" s="132">
        <v>24696.339999999997</v>
      </c>
      <c r="CD187" s="132">
        <v>27804.47</v>
      </c>
      <c r="CE187" s="132">
        <v>28720.979999999996</v>
      </c>
      <c r="CF187" s="132">
        <v>27600.116620000008</v>
      </c>
      <c r="CG187" s="132"/>
      <c r="CH187" s="132"/>
      <c r="CI187" s="132"/>
      <c r="CJ187" s="132" t="e">
        <v>#DIV/0!</v>
      </c>
    </row>
    <row r="188" spans="1:88">
      <c r="A188"/>
      <c r="B188"/>
      <c r="C188"/>
      <c r="D188"/>
      <c r="E188"/>
      <c r="F188"/>
      <c r="G188"/>
      <c r="H188"/>
      <c r="I188"/>
      <c r="J188"/>
      <c r="K188"/>
      <c r="L188" s="10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51"/>
      <c r="Z188" s="15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51"/>
      <c r="AL188" s="204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/>
      <c r="AX188" s="131"/>
      <c r="AY188" s="131"/>
      <c r="AZ188" s="131"/>
      <c r="BA188" s="131"/>
      <c r="BB188" s="131"/>
      <c r="BC188" s="131"/>
      <c r="BD188" s="131"/>
      <c r="BE188" s="131"/>
      <c r="BF188" s="131"/>
      <c r="BG188" s="131"/>
      <c r="BH188" s="131"/>
      <c r="BI188" s="151"/>
      <c r="BK188" s="156" t="s">
        <v>182</v>
      </c>
      <c r="BL188" s="157"/>
      <c r="BM188" s="158">
        <v>127234.04967999998</v>
      </c>
      <c r="BN188" s="159">
        <v>131671.95293999996</v>
      </c>
      <c r="BO188" s="159">
        <v>141028.28982999991</v>
      </c>
      <c r="BP188" s="159">
        <v>132974.94694999998</v>
      </c>
      <c r="BQ188" s="159">
        <v>150086.16654999999</v>
      </c>
      <c r="BR188" s="158">
        <v>553620</v>
      </c>
      <c r="BS188" s="158">
        <v>5781.7539799999995</v>
      </c>
      <c r="BT188" s="160">
        <v>23591642.530000001</v>
      </c>
      <c r="BU188" s="131"/>
      <c r="BV188" s="151">
        <v>0.63618362459987643</v>
      </c>
      <c r="BZ188" s="128" t="s">
        <v>182</v>
      </c>
      <c r="CA188" s="128"/>
      <c r="CB188" s="132">
        <v>127918.66999999998</v>
      </c>
      <c r="CC188" s="132">
        <v>127121.09</v>
      </c>
      <c r="CD188" s="132">
        <v>131670.21</v>
      </c>
      <c r="CE188" s="132">
        <v>141058.46999999991</v>
      </c>
      <c r="CF188" s="132">
        <v>133039.32250000001</v>
      </c>
      <c r="CG188" s="132">
        <v>505570</v>
      </c>
      <c r="CH188" s="132">
        <v>5727.4359999999988</v>
      </c>
      <c r="CI188" s="132">
        <v>21361308.699999999</v>
      </c>
      <c r="CJ188" s="132">
        <v>0.62280511165498031</v>
      </c>
    </row>
    <row r="189" spans="1:88">
      <c r="A189"/>
      <c r="B189"/>
      <c r="C189"/>
      <c r="D189"/>
      <c r="E189"/>
      <c r="F189"/>
      <c r="G189"/>
      <c r="H189"/>
      <c r="I189"/>
      <c r="J189"/>
      <c r="K189"/>
      <c r="L189" s="10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51"/>
      <c r="Z189" s="15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51"/>
      <c r="AL189" s="204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/>
      <c r="AX189" s="131"/>
      <c r="AY189" s="131"/>
      <c r="AZ189" s="131"/>
      <c r="BA189" s="131"/>
      <c r="BB189" s="131"/>
      <c r="BC189" s="131"/>
      <c r="BD189" s="131"/>
      <c r="BE189" s="131"/>
      <c r="BF189" s="131"/>
      <c r="BG189" s="131"/>
      <c r="BH189" s="131"/>
      <c r="BI189" s="151"/>
      <c r="BK189" s="131"/>
      <c r="BL189" s="131"/>
      <c r="BM189" s="131"/>
      <c r="BN189" s="131"/>
      <c r="BO189" s="131"/>
      <c r="BP189" s="131"/>
      <c r="BQ189" s="131"/>
      <c r="BR189" s="131"/>
      <c r="BS189" s="131"/>
      <c r="BT189" s="131"/>
      <c r="BU189" s="131"/>
      <c r="BV189" s="151"/>
      <c r="BZ189" s="128"/>
      <c r="CA189" s="128"/>
      <c r="CB189" s="132"/>
      <c r="CC189" s="132"/>
      <c r="CD189" s="132"/>
      <c r="CE189" s="132"/>
      <c r="CF189" s="132"/>
      <c r="CG189" s="132"/>
      <c r="CH189" s="132"/>
      <c r="CI189" s="132"/>
      <c r="CJ189" s="132" t="e">
        <v>#DIV/0!</v>
      </c>
    </row>
    <row r="190" spans="1:88">
      <c r="A190"/>
      <c r="B190"/>
      <c r="C190"/>
      <c r="D190"/>
      <c r="E190"/>
      <c r="F190"/>
      <c r="G190"/>
      <c r="H190"/>
      <c r="I190"/>
      <c r="J190"/>
      <c r="K190"/>
      <c r="L190" s="10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51"/>
      <c r="Z190" s="15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51"/>
      <c r="AL190" s="204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/>
      <c r="AX190" s="131"/>
      <c r="AY190" s="131"/>
      <c r="AZ190" s="131"/>
      <c r="BA190" s="131"/>
      <c r="BB190" s="131"/>
      <c r="BC190" s="131"/>
      <c r="BD190" s="131"/>
      <c r="BE190" s="131"/>
      <c r="BF190" s="131"/>
      <c r="BG190" s="131"/>
      <c r="BH190" s="131"/>
      <c r="BI190" s="151"/>
      <c r="BK190" s="131"/>
      <c r="BL190" s="131"/>
      <c r="BM190" s="131"/>
      <c r="BN190" s="131"/>
      <c r="BO190" s="131"/>
      <c r="BP190" s="131"/>
      <c r="BQ190" s="131"/>
      <c r="BR190" s="131"/>
      <c r="BS190" s="131"/>
      <c r="BT190" s="131"/>
      <c r="BU190" s="131"/>
      <c r="BV190" s="151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</row>
    <row r="191" spans="1:88">
      <c r="A191"/>
      <c r="B191"/>
      <c r="C191"/>
      <c r="D191"/>
      <c r="E191"/>
      <c r="F191"/>
      <c r="G191"/>
      <c r="H191"/>
      <c r="I191"/>
      <c r="J191"/>
      <c r="K191"/>
      <c r="L19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202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/>
      <c r="AX191" s="131"/>
      <c r="AY191" s="131"/>
      <c r="AZ191" s="131"/>
      <c r="BA191" s="131"/>
      <c r="BB191" s="131"/>
      <c r="BC191" s="131"/>
      <c r="BD191" s="131"/>
      <c r="BE191" s="131"/>
      <c r="BF191" s="131"/>
      <c r="BG191" s="131"/>
      <c r="BH191" s="131"/>
      <c r="BI191" s="131"/>
      <c r="BK191" s="131"/>
      <c r="BL191" s="131"/>
      <c r="BM191" s="131"/>
      <c r="BN191" s="131"/>
      <c r="BO191" s="131"/>
      <c r="BP191" s="131"/>
      <c r="BQ191" s="131"/>
      <c r="BR191" s="131"/>
      <c r="BS191" s="131"/>
      <c r="BT191" s="131"/>
      <c r="BU191" s="131"/>
      <c r="BV191" s="131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</row>
    <row r="192" spans="1:88">
      <c r="A192"/>
      <c r="B192"/>
      <c r="C192"/>
      <c r="D192"/>
      <c r="E192"/>
      <c r="F192"/>
      <c r="G192"/>
      <c r="H192"/>
      <c r="I192"/>
      <c r="J192"/>
      <c r="K192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/>
      <c r="AX192" s="131"/>
      <c r="AY192" s="131"/>
      <c r="AZ192" s="131"/>
      <c r="BA192" s="131"/>
      <c r="BB192" s="131"/>
      <c r="BC192" s="131"/>
      <c r="BD192" s="131"/>
      <c r="BE192" s="131"/>
      <c r="BF192" s="131"/>
      <c r="BG192" s="131"/>
      <c r="BH192" s="131"/>
      <c r="BK192" s="131"/>
      <c r="BL192" s="131"/>
      <c r="BM192" s="131"/>
      <c r="BN192" s="131"/>
      <c r="BO192" s="131"/>
      <c r="BP192" s="131"/>
      <c r="BQ192" s="131"/>
      <c r="BR192" s="131"/>
      <c r="BS192" s="131"/>
      <c r="BT192" s="131"/>
      <c r="BU192" s="131"/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</row>
    <row r="193" spans="2:88" ht="13">
      <c r="B193" s="221" t="s">
        <v>394</v>
      </c>
      <c r="C193" s="222">
        <v>1</v>
      </c>
      <c r="D193" s="98" t="s">
        <v>383</v>
      </c>
      <c r="E193"/>
      <c r="F193"/>
      <c r="G193"/>
      <c r="H193"/>
      <c r="I193"/>
      <c r="J193"/>
      <c r="K193"/>
      <c r="L193"/>
      <c r="O193" s="238" t="s">
        <v>394</v>
      </c>
      <c r="P193" s="239">
        <v>1</v>
      </c>
      <c r="Q193" s="130" t="s">
        <v>383</v>
      </c>
      <c r="R193" s="131"/>
      <c r="S193" s="131"/>
      <c r="T193" s="131"/>
      <c r="U193" s="131"/>
      <c r="V193" s="131"/>
      <c r="W193" s="131"/>
      <c r="X193" s="131"/>
      <c r="Y193" s="131"/>
      <c r="Z193" s="131"/>
      <c r="AA193" s="137" t="s">
        <v>394</v>
      </c>
      <c r="AB193" s="138">
        <v>1</v>
      </c>
      <c r="AC193" s="130" t="s">
        <v>383</v>
      </c>
      <c r="AD193" s="131"/>
      <c r="AE193" s="131"/>
      <c r="AF193" s="131"/>
      <c r="AG193" s="131"/>
      <c r="AH193" s="131"/>
      <c r="AI193" s="131"/>
      <c r="AJ193" s="131"/>
      <c r="AK193" s="131"/>
      <c r="AL193" s="202"/>
      <c r="AN193" s="137" t="s">
        <v>394</v>
      </c>
      <c r="AO193" s="138">
        <v>1</v>
      </c>
      <c r="AP193" s="130" t="s">
        <v>383</v>
      </c>
      <c r="AQ193" s="131"/>
      <c r="AR193" s="131"/>
      <c r="AS193" s="131"/>
      <c r="AT193" s="131"/>
      <c r="AU193" s="131"/>
      <c r="AV193" s="131"/>
      <c r="AW193"/>
      <c r="AY193" s="137" t="s">
        <v>394</v>
      </c>
      <c r="AZ193" s="138">
        <v>1</v>
      </c>
      <c r="BA193" s="130" t="s">
        <v>383</v>
      </c>
      <c r="BB193" s="131"/>
      <c r="BC193" s="131"/>
      <c r="BD193" s="131"/>
      <c r="BE193" s="131"/>
      <c r="BF193" s="131"/>
      <c r="BG193" s="131"/>
      <c r="BH193" s="131"/>
      <c r="BI193" s="131"/>
      <c r="BL193" s="137" t="s">
        <v>394</v>
      </c>
      <c r="BM193" s="138">
        <v>1</v>
      </c>
      <c r="BN193" s="130" t="s">
        <v>383</v>
      </c>
      <c r="BO193" s="131"/>
      <c r="BP193" s="131"/>
      <c r="BQ193" s="131"/>
      <c r="BR193" s="131"/>
      <c r="BS193" s="131"/>
      <c r="BT193" s="131"/>
      <c r="BU193" s="131"/>
      <c r="BV193" s="131"/>
      <c r="BZ193" s="128"/>
      <c r="CA193" s="128" t="s">
        <v>394</v>
      </c>
      <c r="CB193" s="128">
        <v>1</v>
      </c>
      <c r="CC193" s="128" t="s">
        <v>383</v>
      </c>
      <c r="CD193" s="128"/>
      <c r="CE193" s="128"/>
      <c r="CF193" s="128"/>
      <c r="CG193" s="128"/>
      <c r="CH193" s="128"/>
      <c r="CI193" s="128"/>
      <c r="CJ193" s="128"/>
    </row>
    <row r="194" spans="2:88" ht="13">
      <c r="B194"/>
      <c r="C194"/>
      <c r="D194"/>
      <c r="E194"/>
      <c r="F194"/>
      <c r="G194"/>
      <c r="H194"/>
      <c r="I194" s="202"/>
      <c r="J194" s="202"/>
      <c r="K194" s="202"/>
      <c r="L194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0" t="s">
        <v>490</v>
      </c>
      <c r="AH194" s="131"/>
      <c r="AI194" s="131"/>
      <c r="AJ194" s="131"/>
      <c r="AK194" s="131"/>
      <c r="AL194" s="202"/>
      <c r="AN194" s="131"/>
      <c r="AO194" s="131"/>
      <c r="AP194" s="131"/>
      <c r="AQ194" s="131"/>
      <c r="AR194" s="131"/>
      <c r="AS194" s="131"/>
      <c r="AT194" s="130" t="s">
        <v>480</v>
      </c>
      <c r="AU194" s="131"/>
      <c r="AV194" s="131"/>
      <c r="AW194" s="131"/>
      <c r="AY194" s="131"/>
      <c r="AZ194" s="131"/>
      <c r="BA194" s="131"/>
      <c r="BB194" s="131"/>
      <c r="BC194" s="131"/>
      <c r="BD194" s="131"/>
      <c r="BE194" s="130" t="s">
        <v>481</v>
      </c>
      <c r="BF194" s="131"/>
      <c r="BG194" s="131"/>
      <c r="BH194" s="131"/>
      <c r="BI194" s="131"/>
      <c r="BL194" s="131"/>
      <c r="BM194" s="131"/>
      <c r="BN194" s="131"/>
      <c r="BO194" s="131"/>
      <c r="BP194" s="131"/>
      <c r="BQ194" s="131"/>
      <c r="BR194" s="130" t="s">
        <v>396</v>
      </c>
      <c r="BS194" s="131"/>
      <c r="BT194" s="131"/>
      <c r="BU194" s="131"/>
      <c r="BV194" s="131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</row>
    <row r="195" spans="2:88">
      <c r="B195" s="206" t="s">
        <v>203</v>
      </c>
      <c r="C195" s="206" t="s">
        <v>496</v>
      </c>
      <c r="D195" s="208" t="s">
        <v>476</v>
      </c>
      <c r="E195" s="207"/>
      <c r="F195" s="207"/>
      <c r="G195" s="207"/>
      <c r="H195" s="207"/>
      <c r="I195" s="207"/>
      <c r="J195" s="209"/>
      <c r="K195"/>
      <c r="L195"/>
      <c r="O195" s="241" t="s">
        <v>203</v>
      </c>
      <c r="P195" s="241" t="s">
        <v>181</v>
      </c>
      <c r="Q195" s="242" t="s">
        <v>476</v>
      </c>
      <c r="R195" s="242"/>
      <c r="S195" s="242"/>
      <c r="T195" s="242"/>
      <c r="U195" s="242"/>
      <c r="V195" s="242"/>
      <c r="W195" s="243"/>
      <c r="X195" s="131"/>
      <c r="Y195" s="131"/>
      <c r="Z195" s="131"/>
      <c r="AA195" s="139" t="s">
        <v>203</v>
      </c>
      <c r="AB195" s="139" t="s">
        <v>181</v>
      </c>
      <c r="AC195" s="140" t="s">
        <v>476</v>
      </c>
      <c r="AD195" s="140"/>
      <c r="AE195" s="140"/>
      <c r="AF195" s="140"/>
      <c r="AG195" s="140"/>
      <c r="AH195" s="140"/>
      <c r="AI195" s="141"/>
      <c r="AJ195" s="131"/>
      <c r="AK195" s="131"/>
      <c r="AL195" s="202"/>
      <c r="AN195" s="139" t="s">
        <v>203</v>
      </c>
      <c r="AO195" s="139" t="s">
        <v>181</v>
      </c>
      <c r="AP195" s="140" t="s">
        <v>476</v>
      </c>
      <c r="AQ195" s="140"/>
      <c r="AR195" s="140"/>
      <c r="AS195" s="140"/>
      <c r="AT195" s="140"/>
      <c r="AU195" s="140"/>
      <c r="AV195" s="141"/>
      <c r="AW195"/>
      <c r="AY195" s="139" t="s">
        <v>203</v>
      </c>
      <c r="AZ195" s="139" t="s">
        <v>181</v>
      </c>
      <c r="BA195" s="140" t="s">
        <v>476</v>
      </c>
      <c r="BB195" s="140"/>
      <c r="BC195" s="140"/>
      <c r="BD195" s="140"/>
      <c r="BE195" s="140"/>
      <c r="BF195" s="140"/>
      <c r="BG195" s="141"/>
      <c r="BH195" s="131"/>
      <c r="BI195" s="131"/>
      <c r="BL195" s="139" t="s">
        <v>203</v>
      </c>
      <c r="BM195" s="139" t="s">
        <v>181</v>
      </c>
      <c r="BN195" s="140" t="s">
        <v>183</v>
      </c>
      <c r="BO195" s="140"/>
      <c r="BP195" s="140"/>
      <c r="BQ195" s="140"/>
      <c r="BR195" s="140"/>
      <c r="BS195" s="140"/>
      <c r="BT195" s="141"/>
      <c r="BU195" s="131"/>
      <c r="BV195" s="131"/>
      <c r="BZ195" s="128"/>
      <c r="CA195" s="128" t="s">
        <v>203</v>
      </c>
      <c r="CB195" s="128" t="s">
        <v>181</v>
      </c>
      <c r="CC195" s="128" t="s">
        <v>183</v>
      </c>
      <c r="CD195" s="128"/>
      <c r="CE195" s="128"/>
      <c r="CF195" s="128"/>
      <c r="CG195" s="128"/>
      <c r="CH195" s="128"/>
      <c r="CI195" s="128"/>
      <c r="CJ195" s="128"/>
    </row>
    <row r="196" spans="2:88">
      <c r="B196" s="210"/>
      <c r="C196" s="211">
        <v>206</v>
      </c>
      <c r="D196" s="207"/>
      <c r="E196" s="207"/>
      <c r="F196" s="207"/>
      <c r="G196" s="207"/>
      <c r="H196" s="211">
        <v>501</v>
      </c>
      <c r="I196" s="211">
        <v>509</v>
      </c>
      <c r="J196" s="223">
        <v>559</v>
      </c>
      <c r="K196"/>
      <c r="L196"/>
      <c r="O196" s="244"/>
      <c r="P196" s="241">
        <v>206</v>
      </c>
      <c r="Q196" s="242"/>
      <c r="R196" s="242"/>
      <c r="S196" s="242"/>
      <c r="T196" s="242"/>
      <c r="U196" s="241">
        <v>501</v>
      </c>
      <c r="V196" s="241">
        <v>509</v>
      </c>
      <c r="W196" s="245">
        <v>559</v>
      </c>
      <c r="X196" s="131"/>
      <c r="Y196" s="131"/>
      <c r="Z196" s="131"/>
      <c r="AA196" s="142"/>
      <c r="AB196" s="139">
        <v>206</v>
      </c>
      <c r="AC196" s="140"/>
      <c r="AD196" s="140"/>
      <c r="AE196" s="140"/>
      <c r="AF196" s="140"/>
      <c r="AG196" s="139">
        <v>501</v>
      </c>
      <c r="AH196" s="139">
        <v>509</v>
      </c>
      <c r="AI196" s="144">
        <v>559</v>
      </c>
      <c r="AJ196" s="131"/>
      <c r="AK196" s="131"/>
      <c r="AL196" s="202"/>
      <c r="AN196" s="142"/>
      <c r="AO196" s="139">
        <v>206</v>
      </c>
      <c r="AP196" s="140"/>
      <c r="AQ196" s="140"/>
      <c r="AR196" s="140"/>
      <c r="AS196" s="140"/>
      <c r="AT196" s="139">
        <v>501</v>
      </c>
      <c r="AU196" s="139">
        <v>509</v>
      </c>
      <c r="AV196" s="144">
        <v>559</v>
      </c>
      <c r="AW196"/>
      <c r="AY196" s="142"/>
      <c r="AZ196" s="139">
        <v>206</v>
      </c>
      <c r="BA196" s="140"/>
      <c r="BB196" s="140"/>
      <c r="BC196" s="140"/>
      <c r="BD196" s="140"/>
      <c r="BE196" s="139">
        <v>501</v>
      </c>
      <c r="BF196" s="139">
        <v>509</v>
      </c>
      <c r="BG196" s="144">
        <v>559</v>
      </c>
      <c r="BH196" s="131"/>
      <c r="BI196" s="131"/>
      <c r="BL196" s="142"/>
      <c r="BM196" s="139">
        <v>206</v>
      </c>
      <c r="BN196" s="140"/>
      <c r="BO196" s="140"/>
      <c r="BP196" s="140"/>
      <c r="BQ196" s="140"/>
      <c r="BR196" s="139">
        <v>501</v>
      </c>
      <c r="BS196" s="139">
        <v>509</v>
      </c>
      <c r="BT196" s="144">
        <v>559</v>
      </c>
      <c r="BU196" s="131"/>
      <c r="BV196" s="131"/>
      <c r="BZ196" s="128"/>
      <c r="CA196" s="128"/>
      <c r="CB196" s="128">
        <v>206</v>
      </c>
      <c r="CC196" s="128"/>
      <c r="CD196" s="128"/>
      <c r="CE196" s="128"/>
      <c r="CF196" s="128"/>
      <c r="CG196" s="128">
        <v>501</v>
      </c>
      <c r="CH196" s="128">
        <v>509</v>
      </c>
      <c r="CI196" s="128">
        <v>559</v>
      </c>
      <c r="CJ196" s="128"/>
    </row>
    <row r="197" spans="2:88">
      <c r="B197" s="206" t="s">
        <v>378</v>
      </c>
      <c r="C197" s="211">
        <v>2014</v>
      </c>
      <c r="D197" s="212">
        <v>2015</v>
      </c>
      <c r="E197" s="212">
        <v>2016</v>
      </c>
      <c r="F197" s="212">
        <v>2017</v>
      </c>
      <c r="G197" s="212">
        <v>2018</v>
      </c>
      <c r="H197" s="211">
        <v>2018</v>
      </c>
      <c r="I197" s="211">
        <v>2018</v>
      </c>
      <c r="J197" s="223">
        <v>2018</v>
      </c>
      <c r="K197"/>
      <c r="L197"/>
      <c r="O197" s="241" t="s">
        <v>378</v>
      </c>
      <c r="P197" s="241">
        <v>2013</v>
      </c>
      <c r="Q197" s="246">
        <v>2014</v>
      </c>
      <c r="R197" s="246">
        <v>2015</v>
      </c>
      <c r="S197" s="246">
        <v>2016</v>
      </c>
      <c r="T197" s="246">
        <v>2017</v>
      </c>
      <c r="U197" s="241">
        <v>2017</v>
      </c>
      <c r="V197" s="241">
        <v>2017</v>
      </c>
      <c r="W197" s="245">
        <v>2017</v>
      </c>
      <c r="X197" s="131"/>
      <c r="Y197" s="131"/>
      <c r="Z197" s="131"/>
      <c r="AA197" s="139" t="s">
        <v>378</v>
      </c>
      <c r="AB197" s="139">
        <v>2012</v>
      </c>
      <c r="AC197" s="146">
        <v>2013</v>
      </c>
      <c r="AD197" s="146">
        <v>2014</v>
      </c>
      <c r="AE197" s="146">
        <v>2015</v>
      </c>
      <c r="AF197" s="146">
        <v>2016</v>
      </c>
      <c r="AG197" s="139">
        <v>2016</v>
      </c>
      <c r="AH197" s="139">
        <v>2016</v>
      </c>
      <c r="AI197" s="144">
        <v>2016</v>
      </c>
      <c r="AJ197" s="131"/>
      <c r="AK197" s="131"/>
      <c r="AL197" s="202"/>
      <c r="AN197" s="139" t="s">
        <v>378</v>
      </c>
      <c r="AO197" s="139">
        <v>2011</v>
      </c>
      <c r="AP197" s="146">
        <v>2012</v>
      </c>
      <c r="AQ197" s="146">
        <v>2013</v>
      </c>
      <c r="AR197" s="146">
        <v>2014</v>
      </c>
      <c r="AS197" s="146">
        <v>2015</v>
      </c>
      <c r="AT197" s="139">
        <v>2015</v>
      </c>
      <c r="AU197" s="139">
        <v>2015</v>
      </c>
      <c r="AV197" s="144">
        <v>2015</v>
      </c>
      <c r="AW197"/>
      <c r="AY197" s="139" t="s">
        <v>378</v>
      </c>
      <c r="AZ197" s="139">
        <v>2010</v>
      </c>
      <c r="BA197" s="146">
        <v>2011</v>
      </c>
      <c r="BB197" s="146">
        <v>2012</v>
      </c>
      <c r="BC197" s="146">
        <v>2013</v>
      </c>
      <c r="BD197" s="146">
        <v>2014</v>
      </c>
      <c r="BE197" s="139">
        <v>2014</v>
      </c>
      <c r="BF197" s="139">
        <v>2014</v>
      </c>
      <c r="BG197" s="144">
        <v>2014</v>
      </c>
      <c r="BH197" s="131"/>
      <c r="BI197" s="131"/>
      <c r="BL197" s="139" t="s">
        <v>378</v>
      </c>
      <c r="BM197" s="139">
        <v>2009</v>
      </c>
      <c r="BN197" s="146">
        <v>2010</v>
      </c>
      <c r="BO197" s="146">
        <v>2011</v>
      </c>
      <c r="BP197" s="146">
        <v>2012</v>
      </c>
      <c r="BQ197" s="146">
        <v>2013</v>
      </c>
      <c r="BR197" s="139">
        <v>2013</v>
      </c>
      <c r="BS197" s="139">
        <v>2013</v>
      </c>
      <c r="BT197" s="144">
        <v>2013</v>
      </c>
      <c r="BU197" s="131"/>
      <c r="BV197" s="131"/>
      <c r="BZ197" s="128"/>
      <c r="CA197" s="128" t="s">
        <v>378</v>
      </c>
      <c r="CB197" s="128">
        <v>2008</v>
      </c>
      <c r="CC197" s="128">
        <v>2009</v>
      </c>
      <c r="CD197" s="128">
        <v>2010</v>
      </c>
      <c r="CE197" s="128">
        <v>2011</v>
      </c>
      <c r="CF197" s="128">
        <v>2012</v>
      </c>
      <c r="CG197" s="128">
        <v>2012</v>
      </c>
      <c r="CH197" s="128">
        <v>2012</v>
      </c>
      <c r="CI197" s="128">
        <v>2012</v>
      </c>
      <c r="CJ197" s="128"/>
    </row>
    <row r="198" spans="2:88">
      <c r="B198" s="211" t="s">
        <v>175</v>
      </c>
      <c r="C198" s="213">
        <v>43948.583223578527</v>
      </c>
      <c r="D198" s="214">
        <v>43434.264347361212</v>
      </c>
      <c r="E198" s="214">
        <v>43536.969546091146</v>
      </c>
      <c r="F198" s="214">
        <v>48946.52081581184</v>
      </c>
      <c r="G198" s="214">
        <v>53784.651193312493</v>
      </c>
      <c r="H198" s="213">
        <v>57480</v>
      </c>
      <c r="I198" s="213">
        <v>1006.20982</v>
      </c>
      <c r="J198" s="224">
        <v>1039909.1099999999</v>
      </c>
      <c r="K198"/>
      <c r="L198" s="101">
        <f t="shared" ref="L198:L204" si="3">G198/J198*100</f>
        <v>5.1720530838808116</v>
      </c>
      <c r="O198" s="241" t="s">
        <v>175</v>
      </c>
      <c r="P198" s="247">
        <v>47908.670931421409</v>
      </c>
      <c r="Q198" s="248">
        <v>43949.100073870737</v>
      </c>
      <c r="R198" s="248">
        <v>43317.120554762776</v>
      </c>
      <c r="S198" s="248">
        <v>43452.114337968567</v>
      </c>
      <c r="T198" s="248">
        <v>48689.196423728237</v>
      </c>
      <c r="U198" s="247">
        <v>59010</v>
      </c>
      <c r="V198" s="247">
        <v>998.68481000000008</v>
      </c>
      <c r="W198" s="249">
        <v>1033280.41</v>
      </c>
      <c r="X198" s="131"/>
      <c r="Y198" s="151">
        <v>4.7120990538984708</v>
      </c>
      <c r="Z198" s="151"/>
      <c r="AA198" s="139" t="s">
        <v>175</v>
      </c>
      <c r="AB198" s="148">
        <v>43124.050090000026</v>
      </c>
      <c r="AC198" s="149">
        <v>47908.670939999931</v>
      </c>
      <c r="AD198" s="149">
        <v>43949.100010000031</v>
      </c>
      <c r="AE198" s="149">
        <v>43010.047839999941</v>
      </c>
      <c r="AF198" s="149">
        <v>43090.702609999949</v>
      </c>
      <c r="AG198" s="148">
        <v>50250</v>
      </c>
      <c r="AH198" s="148">
        <v>975.65476999999998</v>
      </c>
      <c r="AI198" s="150">
        <v>856608.57000000007</v>
      </c>
      <c r="AJ198" s="131"/>
      <c r="AK198" s="151">
        <v>5.0303842524012969</v>
      </c>
      <c r="AL198" s="204"/>
      <c r="AN198" s="139" t="s">
        <v>175</v>
      </c>
      <c r="AO198" s="148">
        <v>45220.76728999996</v>
      </c>
      <c r="AP198" s="149">
        <v>43070.024230000017</v>
      </c>
      <c r="AQ198" s="149">
        <v>47915.824789999941</v>
      </c>
      <c r="AR198" s="149">
        <v>43946.50344000003</v>
      </c>
      <c r="AS198" s="149">
        <v>42987.265759999937</v>
      </c>
      <c r="AT198" s="148">
        <v>44130</v>
      </c>
      <c r="AU198" s="148">
        <v>948.99021999999979</v>
      </c>
      <c r="AV198" s="150">
        <v>789764.36</v>
      </c>
      <c r="AW198"/>
      <c r="AY198" s="139" t="s">
        <v>175</v>
      </c>
      <c r="AZ198" s="148">
        <v>44267.717899999945</v>
      </c>
      <c r="BA198" s="149">
        <v>45204.271180000032</v>
      </c>
      <c r="BB198" s="149">
        <v>42721.751109999954</v>
      </c>
      <c r="BC198" s="149">
        <v>47968.023400000013</v>
      </c>
      <c r="BD198" s="149">
        <v>43725.600690000007</v>
      </c>
      <c r="BE198" s="148">
        <v>57210</v>
      </c>
      <c r="BF198" s="148">
        <v>931.9550499999998</v>
      </c>
      <c r="BG198" s="150">
        <v>867115.50999999978</v>
      </c>
      <c r="BH198" s="131"/>
      <c r="BI198" s="151">
        <v>5.0426500490113497</v>
      </c>
      <c r="BL198" s="139" t="s">
        <v>175</v>
      </c>
      <c r="BM198" s="148">
        <v>40300.885560000053</v>
      </c>
      <c r="BN198" s="149">
        <v>44590.095529999926</v>
      </c>
      <c r="BO198" s="149">
        <v>45491.929710000033</v>
      </c>
      <c r="BP198" s="149">
        <v>43099.436869999961</v>
      </c>
      <c r="BQ198" s="149">
        <v>47570.423000000017</v>
      </c>
      <c r="BR198" s="148">
        <v>66110</v>
      </c>
      <c r="BS198" s="148">
        <v>877.00647000000015</v>
      </c>
      <c r="BT198" s="150">
        <v>615366.72</v>
      </c>
      <c r="BU198" s="131"/>
      <c r="BV198" s="151">
        <v>7.7304185380710901</v>
      </c>
      <c r="BZ198" s="128"/>
      <c r="CA198" s="128" t="s">
        <v>175</v>
      </c>
      <c r="CB198" s="132">
        <v>39107.380000000012</v>
      </c>
      <c r="CC198" s="132">
        <v>40300.46000000005</v>
      </c>
      <c r="CD198" s="132">
        <v>44606.689999999915</v>
      </c>
      <c r="CE198" s="132">
        <v>45516.330000000009</v>
      </c>
      <c r="CF198" s="132">
        <v>43106.647249999965</v>
      </c>
      <c r="CG198" s="132">
        <v>65080</v>
      </c>
      <c r="CH198" s="132">
        <v>878.19332999999995</v>
      </c>
      <c r="CI198" s="132">
        <v>636524.49</v>
      </c>
      <c r="CJ198" s="132">
        <v>6.7721899042721772</v>
      </c>
    </row>
    <row r="199" spans="2:88">
      <c r="B199" s="215" t="s">
        <v>176</v>
      </c>
      <c r="C199" s="216">
        <v>914.10902506117316</v>
      </c>
      <c r="D199" s="55">
        <v>919.71490409363355</v>
      </c>
      <c r="E199" s="55">
        <v>773.90216643264148</v>
      </c>
      <c r="F199" s="55">
        <v>858.95100157285879</v>
      </c>
      <c r="G199" s="55">
        <v>914.94229713067898</v>
      </c>
      <c r="H199" s="216">
        <v>1790</v>
      </c>
      <c r="I199" s="216">
        <v>39.988839999999996</v>
      </c>
      <c r="J199" s="225">
        <v>30864.12</v>
      </c>
      <c r="K199"/>
      <c r="L199" s="101">
        <f t="shared" si="3"/>
        <v>2.9644204893276691</v>
      </c>
      <c r="O199" s="250" t="s">
        <v>176</v>
      </c>
      <c r="P199" s="251">
        <v>4634.0369970199099</v>
      </c>
      <c r="Q199" s="154">
        <v>3931.6034723552771</v>
      </c>
      <c r="R199" s="154">
        <v>3810.9520821943238</v>
      </c>
      <c r="S199" s="154">
        <v>3304.1991627527436</v>
      </c>
      <c r="T199" s="154">
        <v>3637.5720776312405</v>
      </c>
      <c r="U199" s="251">
        <v>3340</v>
      </c>
      <c r="V199" s="251">
        <v>100.64207</v>
      </c>
      <c r="W199" s="252">
        <v>98155.579999999987</v>
      </c>
      <c r="X199" s="131"/>
      <c r="Y199" s="151">
        <v>3.7059248976280728</v>
      </c>
      <c r="Z199" s="151"/>
      <c r="AA199" s="152" t="s">
        <v>176</v>
      </c>
      <c r="AB199" s="153">
        <v>4147.3550099999993</v>
      </c>
      <c r="AC199" s="154">
        <v>4634.0370399999993</v>
      </c>
      <c r="AD199" s="154">
        <v>3931.6035200000006</v>
      </c>
      <c r="AE199" s="154">
        <v>3810.2520499999991</v>
      </c>
      <c r="AF199" s="154">
        <v>3296.9314900000036</v>
      </c>
      <c r="AG199" s="153">
        <v>3430</v>
      </c>
      <c r="AH199" s="153">
        <v>98.715499999999992</v>
      </c>
      <c r="AI199" s="155">
        <v>93617.75</v>
      </c>
      <c r="AJ199" s="131"/>
      <c r="AK199" s="151">
        <v>3.5216948602161486</v>
      </c>
      <c r="AL199" s="204"/>
      <c r="AN199" s="152" t="s">
        <v>176</v>
      </c>
      <c r="AO199" s="153">
        <v>3668.9966900000013</v>
      </c>
      <c r="AP199" s="154">
        <v>4147.1481300000005</v>
      </c>
      <c r="AQ199" s="154">
        <v>4635.2017400000004</v>
      </c>
      <c r="AR199" s="154">
        <v>3931.928640000001</v>
      </c>
      <c r="AS199" s="154">
        <v>3819.1480100000012</v>
      </c>
      <c r="AT199" s="153">
        <v>3430</v>
      </c>
      <c r="AU199" s="153">
        <v>95.290229999999994</v>
      </c>
      <c r="AV199" s="155">
        <v>85482.22</v>
      </c>
      <c r="AW199"/>
      <c r="AY199" s="152" t="s">
        <v>176</v>
      </c>
      <c r="AZ199" s="153">
        <v>2849.3350899999982</v>
      </c>
      <c r="BA199" s="154">
        <v>3669.8755399999995</v>
      </c>
      <c r="BB199" s="154">
        <v>4143.3007199999984</v>
      </c>
      <c r="BC199" s="154">
        <v>4634.7394900000018</v>
      </c>
      <c r="BD199" s="154">
        <v>3932.7013500000025</v>
      </c>
      <c r="BE199" s="153">
        <v>3200</v>
      </c>
      <c r="BF199" s="153">
        <v>93.432050000000004</v>
      </c>
      <c r="BG199" s="155">
        <v>82303.59</v>
      </c>
      <c r="BH199" s="131"/>
      <c r="BI199" s="151">
        <v>4.7782865243180792</v>
      </c>
      <c r="BL199" s="152" t="s">
        <v>176</v>
      </c>
      <c r="BM199" s="153">
        <v>3299.1370000000015</v>
      </c>
      <c r="BN199" s="154">
        <v>3256.9219399999993</v>
      </c>
      <c r="BO199" s="154">
        <v>4189.2269199999982</v>
      </c>
      <c r="BP199" s="154">
        <v>4620.2566999999981</v>
      </c>
      <c r="BQ199" s="154">
        <v>5075.1542800000043</v>
      </c>
      <c r="BR199" s="153">
        <v>3940</v>
      </c>
      <c r="BS199" s="153">
        <v>97.326150000000013</v>
      </c>
      <c r="BT199" s="155">
        <v>70915.81</v>
      </c>
      <c r="BU199" s="131"/>
      <c r="BV199" s="151">
        <v>7.1565907235636228</v>
      </c>
      <c r="BZ199" s="128"/>
      <c r="CA199" s="128" t="s">
        <v>176</v>
      </c>
      <c r="CB199" s="132">
        <v>2833.0799999999995</v>
      </c>
      <c r="CC199" s="132">
        <v>3299.1200000000013</v>
      </c>
      <c r="CD199" s="132">
        <v>3256.8999999999996</v>
      </c>
      <c r="CE199" s="132">
        <v>4189.2199999999984</v>
      </c>
      <c r="CF199" s="132">
        <v>4620.2566999999981</v>
      </c>
      <c r="CG199" s="132">
        <v>3380</v>
      </c>
      <c r="CH199" s="132">
        <v>95.256720000000001</v>
      </c>
      <c r="CI199" s="132">
        <v>60460.639999999999</v>
      </c>
      <c r="CJ199" s="132">
        <v>7.6417594984108632</v>
      </c>
    </row>
    <row r="200" spans="2:88">
      <c r="B200" s="215" t="s">
        <v>177</v>
      </c>
      <c r="C200" s="216">
        <v>43903.348168815777</v>
      </c>
      <c r="D200" s="55">
        <v>40688.381870293415</v>
      </c>
      <c r="E200" s="55">
        <v>43189.171393588578</v>
      </c>
      <c r="F200" s="55">
        <v>44884.24181287871</v>
      </c>
      <c r="G200" s="55">
        <v>42036.865362374214</v>
      </c>
      <c r="H200" s="216">
        <v>100880</v>
      </c>
      <c r="I200" s="216">
        <v>2736.0857899999992</v>
      </c>
      <c r="J200" s="225">
        <v>6292270.6800000016</v>
      </c>
      <c r="K200"/>
      <c r="L200" s="101">
        <f t="shared" si="3"/>
        <v>0.66807147213149143</v>
      </c>
      <c r="O200" s="250" t="s">
        <v>177</v>
      </c>
      <c r="P200" s="251">
        <v>37104.95800655261</v>
      </c>
      <c r="Q200" s="154">
        <v>37583.01304645354</v>
      </c>
      <c r="R200" s="154">
        <v>35227.605388761185</v>
      </c>
      <c r="S200" s="154">
        <v>37035.301543930393</v>
      </c>
      <c r="T200" s="154">
        <v>37514.356345610999</v>
      </c>
      <c r="U200" s="251">
        <v>95700</v>
      </c>
      <c r="V200" s="251">
        <v>2618.0732500000004</v>
      </c>
      <c r="W200" s="252">
        <v>5876988.8999999994</v>
      </c>
      <c r="X200" s="131"/>
      <c r="Y200" s="151">
        <v>0.6383261391834687</v>
      </c>
      <c r="Z200" s="151"/>
      <c r="AA200" s="152" t="s">
        <v>177</v>
      </c>
      <c r="AB200" s="153">
        <v>30398.793710000038</v>
      </c>
      <c r="AC200" s="154">
        <v>37104.957960000029</v>
      </c>
      <c r="AD200" s="154">
        <v>37583.013039999991</v>
      </c>
      <c r="AE200" s="154">
        <v>35189.406190000009</v>
      </c>
      <c r="AF200" s="154">
        <v>37115.699940000006</v>
      </c>
      <c r="AG200" s="153">
        <v>93400</v>
      </c>
      <c r="AH200" s="153">
        <v>2580.9401600000001</v>
      </c>
      <c r="AI200" s="155">
        <v>5438958.25</v>
      </c>
      <c r="AJ200" s="131"/>
      <c r="AK200" s="151">
        <v>0.68240457517760889</v>
      </c>
      <c r="AL200" s="204"/>
      <c r="AN200" s="152" t="s">
        <v>177</v>
      </c>
      <c r="AO200" s="153">
        <v>29799.818029999999</v>
      </c>
      <c r="AP200" s="154">
        <v>30372.171220000033</v>
      </c>
      <c r="AQ200" s="154">
        <v>37107.300990000025</v>
      </c>
      <c r="AR200" s="154">
        <v>37606.239960000006</v>
      </c>
      <c r="AS200" s="154">
        <v>35064.564950000015</v>
      </c>
      <c r="AT200" s="153">
        <v>89310</v>
      </c>
      <c r="AU200" s="153">
        <v>2541.9416299999998</v>
      </c>
      <c r="AV200" s="155">
        <v>5177158.76</v>
      </c>
      <c r="AW200"/>
      <c r="AY200" s="152" t="s">
        <v>177</v>
      </c>
      <c r="AZ200" s="153">
        <v>29606.83287000002</v>
      </c>
      <c r="BA200" s="154">
        <v>29752.499970000015</v>
      </c>
      <c r="BB200" s="154">
        <v>30071.853800000023</v>
      </c>
      <c r="BC200" s="154">
        <v>37035.270819999954</v>
      </c>
      <c r="BD200" s="154">
        <v>37548.888210000019</v>
      </c>
      <c r="BE200" s="153">
        <v>89900</v>
      </c>
      <c r="BF200" s="153">
        <v>2510.2095099999997</v>
      </c>
      <c r="BG200" s="155">
        <v>5240155.76</v>
      </c>
      <c r="BH200" s="131"/>
      <c r="BI200" s="151">
        <v>0.7165605361700168</v>
      </c>
      <c r="BL200" s="152" t="s">
        <v>177</v>
      </c>
      <c r="BM200" s="153">
        <v>33148.381650000047</v>
      </c>
      <c r="BN200" s="154">
        <v>31744.678820000023</v>
      </c>
      <c r="BO200" s="154">
        <v>31508.461220000027</v>
      </c>
      <c r="BP200" s="154">
        <v>31145.841750000043</v>
      </c>
      <c r="BQ200" s="154">
        <v>38250.761949999927</v>
      </c>
      <c r="BR200" s="153">
        <v>118890</v>
      </c>
      <c r="BS200" s="153">
        <v>2476.2197100000003</v>
      </c>
      <c r="BT200" s="155">
        <v>5228449.2700000014</v>
      </c>
      <c r="BU200" s="131"/>
      <c r="BV200" s="151">
        <v>0.7315890424619137</v>
      </c>
      <c r="BZ200" s="128"/>
      <c r="CA200" s="128" t="s">
        <v>177</v>
      </c>
      <c r="CB200" s="132">
        <v>34606.839999999975</v>
      </c>
      <c r="CC200" s="132">
        <v>33023.900000000038</v>
      </c>
      <c r="CD200" s="132">
        <v>31744.280000000017</v>
      </c>
      <c r="CE200" s="132">
        <v>31509.490000000031</v>
      </c>
      <c r="CF200" s="132">
        <v>31135.77577000004</v>
      </c>
      <c r="CG200" s="132">
        <v>103270</v>
      </c>
      <c r="CH200" s="132">
        <v>2440.6918600000004</v>
      </c>
      <c r="CI200" s="132">
        <v>4813707.78</v>
      </c>
      <c r="CJ200" s="132">
        <v>0.64681482950342362</v>
      </c>
    </row>
    <row r="201" spans="2:88">
      <c r="B201" s="215" t="s">
        <v>178</v>
      </c>
      <c r="C201" s="216">
        <v>14121.966430436141</v>
      </c>
      <c r="D201" s="55">
        <v>13337.923808198329</v>
      </c>
      <c r="E201" s="55">
        <v>17142.122486528839</v>
      </c>
      <c r="F201" s="55">
        <v>15569.966232837432</v>
      </c>
      <c r="G201" s="55">
        <v>14258.895699719647</v>
      </c>
      <c r="H201" s="216">
        <v>374430</v>
      </c>
      <c r="I201" s="216">
        <v>2431.5213399999998</v>
      </c>
      <c r="J201" s="225">
        <v>20905000.039999999</v>
      </c>
      <c r="K201"/>
      <c r="L201" s="101">
        <f t="shared" si="3"/>
        <v>6.8208063489291662E-2</v>
      </c>
      <c r="O201" s="250" t="s">
        <v>178</v>
      </c>
      <c r="P201" s="251">
        <v>15296.193212407081</v>
      </c>
      <c r="Q201" s="154">
        <v>17773.445845293601</v>
      </c>
      <c r="R201" s="154">
        <v>15854.89012053081</v>
      </c>
      <c r="S201" s="154">
        <v>20463.160403745507</v>
      </c>
      <c r="T201" s="154">
        <v>18922.689553602642</v>
      </c>
      <c r="U201" s="251">
        <v>385430</v>
      </c>
      <c r="V201" s="251">
        <v>2457.7533699999981</v>
      </c>
      <c r="W201" s="252">
        <v>20431535.140000004</v>
      </c>
      <c r="X201" s="131"/>
      <c r="Y201" s="151">
        <v>9.2615113959580025E-2</v>
      </c>
      <c r="Z201" s="151"/>
      <c r="AA201" s="152" t="s">
        <v>178</v>
      </c>
      <c r="AB201" s="153">
        <v>16587.537240000045</v>
      </c>
      <c r="AC201" s="154">
        <v>15296.193040000035</v>
      </c>
      <c r="AD201" s="154">
        <v>17773.445919999944</v>
      </c>
      <c r="AE201" s="154">
        <v>15854.890269999978</v>
      </c>
      <c r="AF201" s="154">
        <v>20459.121860000043</v>
      </c>
      <c r="AG201" s="153">
        <v>370690</v>
      </c>
      <c r="AH201" s="153">
        <v>2438.0513300000002</v>
      </c>
      <c r="AI201" s="155">
        <v>18182806.940000001</v>
      </c>
      <c r="AJ201" s="131"/>
      <c r="AK201" s="151">
        <v>0.11251905125271072</v>
      </c>
      <c r="AL201" s="204"/>
      <c r="AN201" s="152" t="s">
        <v>178</v>
      </c>
      <c r="AO201" s="153">
        <v>18540.585970000011</v>
      </c>
      <c r="AP201" s="154">
        <v>16587.537200000046</v>
      </c>
      <c r="AQ201" s="154">
        <v>15298.539370000026</v>
      </c>
      <c r="AR201" s="154">
        <v>17773.886829999941</v>
      </c>
      <c r="AS201" s="154">
        <v>15795.820859999998</v>
      </c>
      <c r="AT201" s="153">
        <v>359390</v>
      </c>
      <c r="AU201" s="153">
        <v>2418.4460399999998</v>
      </c>
      <c r="AV201" s="155">
        <v>17327506.93</v>
      </c>
      <c r="AW201"/>
      <c r="AY201" s="152" t="s">
        <v>178</v>
      </c>
      <c r="AZ201" s="153">
        <v>13614.965360000044</v>
      </c>
      <c r="BA201" s="154">
        <v>18514.100020000074</v>
      </c>
      <c r="BB201" s="154">
        <v>16566.049180000016</v>
      </c>
      <c r="BC201" s="154">
        <v>15221.089890000034</v>
      </c>
      <c r="BD201" s="154">
        <v>17686.989719999972</v>
      </c>
      <c r="BE201" s="153">
        <v>380380</v>
      </c>
      <c r="BF201" s="153">
        <v>2394.9817800000005</v>
      </c>
      <c r="BG201" s="155">
        <v>18915476.379999999</v>
      </c>
      <c r="BH201" s="131"/>
      <c r="BI201" s="151">
        <v>9.3505388733963107E-2</v>
      </c>
      <c r="BL201" s="152" t="s">
        <v>178</v>
      </c>
      <c r="BM201" s="153">
        <v>12792.808610000029</v>
      </c>
      <c r="BN201" s="154">
        <v>11474.737250000031</v>
      </c>
      <c r="BO201" s="154">
        <v>16087.624330000046</v>
      </c>
      <c r="BP201" s="154">
        <v>15164.058160000021</v>
      </c>
      <c r="BQ201" s="154">
        <v>13406.940870000028</v>
      </c>
      <c r="BR201" s="153">
        <v>364680</v>
      </c>
      <c r="BS201" s="153">
        <v>2331.20165</v>
      </c>
      <c r="BT201" s="155">
        <v>17676910.729999997</v>
      </c>
      <c r="BU201" s="131"/>
      <c r="BV201" s="151">
        <v>7.5844365991206378E-2</v>
      </c>
      <c r="BZ201" s="128"/>
      <c r="CA201" s="128" t="s">
        <v>178</v>
      </c>
      <c r="CB201" s="132">
        <v>13560.580000000045</v>
      </c>
      <c r="CC201" s="132">
        <v>12793.780000000026</v>
      </c>
      <c r="CD201" s="132">
        <v>11474.56000000003</v>
      </c>
      <c r="CE201" s="132">
        <v>16087.340000000051</v>
      </c>
      <c r="CF201" s="132">
        <v>15217.306930000026</v>
      </c>
      <c r="CG201" s="132">
        <v>333840</v>
      </c>
      <c r="CH201" s="132">
        <v>2313.2940900000003</v>
      </c>
      <c r="CI201" s="132">
        <v>15850615.790000003</v>
      </c>
      <c r="CJ201" s="132">
        <v>9.6004515733707177E-2</v>
      </c>
    </row>
    <row r="202" spans="2:88">
      <c r="B202" s="215" t="s">
        <v>327</v>
      </c>
      <c r="C202" s="216">
        <v>58492.624394981598</v>
      </c>
      <c r="D202" s="55">
        <v>48276.902494853959</v>
      </c>
      <c r="E202" s="55">
        <v>53963.290842945375</v>
      </c>
      <c r="F202" s="55">
        <v>54622.174794728344</v>
      </c>
      <c r="G202" s="55">
        <v>55227.732959952074</v>
      </c>
      <c r="H202" s="216"/>
      <c r="I202" s="216"/>
      <c r="J202" s="225"/>
      <c r="K202"/>
      <c r="L202" s="101" t="e">
        <f t="shared" si="3"/>
        <v>#DIV/0!</v>
      </c>
      <c r="O202" s="250" t="s">
        <v>327</v>
      </c>
      <c r="P202" s="251">
        <v>46156.389700489664</v>
      </c>
      <c r="Q202" s="154">
        <v>58492.624394981598</v>
      </c>
      <c r="R202" s="154">
        <v>55009.327281853977</v>
      </c>
      <c r="S202" s="154">
        <v>53963.290842945353</v>
      </c>
      <c r="T202" s="154">
        <v>54037.700027818471</v>
      </c>
      <c r="U202" s="251"/>
      <c r="V202" s="251"/>
      <c r="W202" s="252"/>
      <c r="X202" s="131"/>
      <c r="Y202" s="151" t="e">
        <v>#DIV/0!</v>
      </c>
      <c r="Z202" s="151"/>
      <c r="AA202" s="152" t="s">
        <v>327</v>
      </c>
      <c r="AB202" s="153">
        <v>39467.083520000037</v>
      </c>
      <c r="AC202" s="154">
        <v>46156.389689999989</v>
      </c>
      <c r="AD202" s="154">
        <v>58492.624289999956</v>
      </c>
      <c r="AE202" s="154">
        <v>54866.941160000053</v>
      </c>
      <c r="AF202" s="154">
        <v>53742.040849999976</v>
      </c>
      <c r="AG202" s="153"/>
      <c r="AH202" s="153"/>
      <c r="AI202" s="155"/>
      <c r="AJ202" s="131"/>
      <c r="AK202" s="151" t="e">
        <v>#DIV/0!</v>
      </c>
      <c r="AL202" s="204"/>
      <c r="AN202" s="152" t="s">
        <v>327</v>
      </c>
      <c r="AO202" s="153">
        <v>44509.635559999995</v>
      </c>
      <c r="AP202" s="154">
        <v>39467.083530000033</v>
      </c>
      <c r="AQ202" s="154">
        <v>46171.191949999979</v>
      </c>
      <c r="AR202" s="154">
        <v>58438.437159999965</v>
      </c>
      <c r="AS202" s="154">
        <v>54859.688430000024</v>
      </c>
      <c r="AT202" s="153"/>
      <c r="AU202" s="153"/>
      <c r="AV202" s="155"/>
      <c r="AW202"/>
      <c r="AY202" s="152" t="s">
        <v>327</v>
      </c>
      <c r="AZ202" s="153">
        <v>40247.330830000014</v>
      </c>
      <c r="BA202" s="154">
        <v>44402.978949999968</v>
      </c>
      <c r="BB202" s="154">
        <v>39207.96847</v>
      </c>
      <c r="BC202" s="154">
        <v>45904.116529999999</v>
      </c>
      <c r="BD202" s="154">
        <v>58180.539349999992</v>
      </c>
      <c r="BE202" s="153"/>
      <c r="BF202" s="153"/>
      <c r="BG202" s="155"/>
      <c r="BH202" s="131"/>
      <c r="BI202" s="151" t="e">
        <v>#DIV/0!</v>
      </c>
      <c r="BL202" s="152" t="s">
        <v>327</v>
      </c>
      <c r="BM202" s="153">
        <v>36816.460999999996</v>
      </c>
      <c r="BN202" s="154">
        <v>39852.152160000012</v>
      </c>
      <c r="BO202" s="154">
        <v>43751.047649999979</v>
      </c>
      <c r="BP202" s="154">
        <v>38945.353469999987</v>
      </c>
      <c r="BQ202" s="154">
        <v>45782.886449999998</v>
      </c>
      <c r="BR202" s="153"/>
      <c r="BS202" s="153"/>
      <c r="BT202" s="155"/>
      <c r="BU202" s="131"/>
      <c r="BV202" s="151" t="e">
        <v>#DIV/0!</v>
      </c>
      <c r="BZ202" s="128"/>
      <c r="CA202" s="128" t="s">
        <v>327</v>
      </c>
      <c r="CB202" s="132">
        <v>37002.650000000009</v>
      </c>
      <c r="CC202" s="132">
        <v>36818.129999999997</v>
      </c>
      <c r="CD202" s="132">
        <v>39853.010000000017</v>
      </c>
      <c r="CE202" s="132">
        <v>43756.019999999975</v>
      </c>
      <c r="CF202" s="132">
        <v>38959.335849999989</v>
      </c>
      <c r="CG202" s="132"/>
      <c r="CH202" s="132"/>
      <c r="CI202" s="132"/>
      <c r="CJ202" s="132" t="e">
        <v>#DIV/0!</v>
      </c>
    </row>
    <row r="203" spans="2:88">
      <c r="B203" s="215" t="s">
        <v>180</v>
      </c>
      <c r="C203" s="216">
        <v>349.15559008150569</v>
      </c>
      <c r="D203" s="55">
        <v>84.288136302501002</v>
      </c>
      <c r="E203" s="55">
        <v>202.45745575589768</v>
      </c>
      <c r="F203" s="55">
        <v>127.76357836228446</v>
      </c>
      <c r="G203" s="55"/>
      <c r="H203" s="216"/>
      <c r="I203" s="216"/>
      <c r="J203" s="225"/>
      <c r="K203"/>
      <c r="L203" s="101" t="e">
        <f t="shared" si="3"/>
        <v>#DIV/0!</v>
      </c>
      <c r="M203" s="97"/>
      <c r="O203" s="250" t="s">
        <v>180</v>
      </c>
      <c r="P203" s="251">
        <v>37.677004302500748</v>
      </c>
      <c r="Q203" s="154"/>
      <c r="R203" s="154"/>
      <c r="S203" s="154"/>
      <c r="T203" s="154"/>
      <c r="U203" s="251"/>
      <c r="V203" s="251"/>
      <c r="W203" s="252"/>
      <c r="X203" s="131"/>
      <c r="Y203" s="151" t="e">
        <v>#DIV/0!</v>
      </c>
      <c r="Z203" s="151"/>
      <c r="AA203" s="152" t="s">
        <v>180</v>
      </c>
      <c r="AB203" s="153">
        <v>26.779009999999992</v>
      </c>
      <c r="AC203" s="154">
        <v>37.676989999999996</v>
      </c>
      <c r="AD203" s="154"/>
      <c r="AE203" s="154"/>
      <c r="AF203" s="154"/>
      <c r="AG203" s="153"/>
      <c r="AH203" s="153"/>
      <c r="AI203" s="155"/>
      <c r="AJ203" s="131"/>
      <c r="AK203" s="151" t="e">
        <v>#DIV/0!</v>
      </c>
      <c r="AL203" s="204"/>
      <c r="AN203" s="152" t="s">
        <v>180</v>
      </c>
      <c r="AO203" s="153">
        <v>16.05406</v>
      </c>
      <c r="AP203" s="154">
        <v>26.779009999999992</v>
      </c>
      <c r="AQ203" s="154">
        <v>37.676989999999996</v>
      </c>
      <c r="AR203" s="154"/>
      <c r="AS203" s="154"/>
      <c r="AT203" s="153"/>
      <c r="AU203" s="153"/>
      <c r="AV203" s="155"/>
      <c r="AW203"/>
      <c r="AY203" s="152" t="s">
        <v>180</v>
      </c>
      <c r="AZ203" s="153">
        <v>754.01499999999976</v>
      </c>
      <c r="BA203" s="154">
        <v>16.35406</v>
      </c>
      <c r="BB203" s="154">
        <v>26.954029999999999</v>
      </c>
      <c r="BC203" s="154">
        <v>36.954470000000001</v>
      </c>
      <c r="BD203" s="154"/>
      <c r="BE203" s="153"/>
      <c r="BF203" s="153"/>
      <c r="BG203" s="155"/>
      <c r="BH203" s="131"/>
      <c r="BI203" s="151" t="e">
        <v>#DIV/0!</v>
      </c>
      <c r="BL203" s="152" t="s">
        <v>180</v>
      </c>
      <c r="BM203" s="153">
        <v>876.37586000000044</v>
      </c>
      <c r="BN203" s="154">
        <v>753.36723999999992</v>
      </c>
      <c r="BO203" s="154"/>
      <c r="BP203" s="154"/>
      <c r="BQ203" s="154"/>
      <c r="BR203" s="153"/>
      <c r="BS203" s="153"/>
      <c r="BT203" s="155"/>
      <c r="BU203" s="131"/>
      <c r="BV203" s="151" t="e">
        <v>#DIV/0!</v>
      </c>
      <c r="BZ203" s="128"/>
      <c r="CA203" s="128" t="s">
        <v>180</v>
      </c>
      <c r="CB203" s="132">
        <v>808.17000000000007</v>
      </c>
      <c r="CC203" s="132">
        <v>885.70000000000039</v>
      </c>
      <c r="CD203" s="132">
        <v>734.77</v>
      </c>
      <c r="CE203" s="132"/>
      <c r="CF203" s="132"/>
      <c r="CG203" s="132"/>
      <c r="CH203" s="132"/>
      <c r="CI203" s="132"/>
      <c r="CJ203" s="132" t="e">
        <v>#DIV/0!</v>
      </c>
    </row>
    <row r="204" spans="2:88">
      <c r="B204" s="217" t="s">
        <v>182</v>
      </c>
      <c r="C204" s="219">
        <v>161729.78683295471</v>
      </c>
      <c r="D204" s="220">
        <v>146741.47556110303</v>
      </c>
      <c r="E204" s="220">
        <v>158807.9138913425</v>
      </c>
      <c r="F204" s="220">
        <v>165009.61823619148</v>
      </c>
      <c r="G204" s="220">
        <v>166223.08751248912</v>
      </c>
      <c r="H204" s="219">
        <v>534580</v>
      </c>
      <c r="I204" s="219">
        <v>6213.8057899999985</v>
      </c>
      <c r="J204" s="226">
        <v>28268043.950000003</v>
      </c>
      <c r="K204"/>
      <c r="L204" s="101">
        <f t="shared" si="3"/>
        <v>0.58802472433714015</v>
      </c>
      <c r="O204" s="253" t="s">
        <v>182</v>
      </c>
      <c r="P204" s="255">
        <v>151137.92585219318</v>
      </c>
      <c r="Q204" s="256">
        <v>161729.78683295476</v>
      </c>
      <c r="R204" s="256">
        <v>153219.89542810307</v>
      </c>
      <c r="S204" s="256">
        <v>158218.06629134255</v>
      </c>
      <c r="T204" s="256">
        <v>162801.51442839159</v>
      </c>
      <c r="U204" s="255">
        <v>543480</v>
      </c>
      <c r="V204" s="255">
        <v>6175.1534999999985</v>
      </c>
      <c r="W204" s="257">
        <v>27439960.030000005</v>
      </c>
      <c r="X204" s="131"/>
      <c r="Y204" s="151">
        <v>0.59330084391668692</v>
      </c>
      <c r="Z204" s="151"/>
      <c r="AA204" s="156" t="s">
        <v>182</v>
      </c>
      <c r="AB204" s="158">
        <v>133751.59858000014</v>
      </c>
      <c r="AC204" s="159">
        <v>151137.92565999998</v>
      </c>
      <c r="AD204" s="159">
        <v>161729.78677999991</v>
      </c>
      <c r="AE204" s="159">
        <v>152731.53750999997</v>
      </c>
      <c r="AF204" s="159">
        <v>157704.49674999999</v>
      </c>
      <c r="AG204" s="158">
        <v>517770</v>
      </c>
      <c r="AH204" s="158">
        <v>6093.3617599999998</v>
      </c>
      <c r="AI204" s="160">
        <v>24571991.510000002</v>
      </c>
      <c r="AJ204" s="131"/>
      <c r="AK204" s="151">
        <v>0.64180592234788691</v>
      </c>
      <c r="AL204" s="204"/>
      <c r="AN204" s="156" t="s">
        <v>182</v>
      </c>
      <c r="AO204" s="158">
        <v>141755.85759999996</v>
      </c>
      <c r="AP204" s="159">
        <v>133670.74332000013</v>
      </c>
      <c r="AQ204" s="159">
        <v>151165.73582999996</v>
      </c>
      <c r="AR204" s="159">
        <v>161696.99602999995</v>
      </c>
      <c r="AS204" s="159">
        <v>152526.48800999997</v>
      </c>
      <c r="AT204" s="158">
        <v>496260</v>
      </c>
      <c r="AU204" s="158">
        <v>6004.6681199999994</v>
      </c>
      <c r="AV204" s="160">
        <v>23379912.27</v>
      </c>
      <c r="AW204"/>
      <c r="AY204" s="156" t="s">
        <v>182</v>
      </c>
      <c r="AZ204" s="158">
        <v>131340.19705000005</v>
      </c>
      <c r="BA204" s="159">
        <v>141560.0797200001</v>
      </c>
      <c r="BB204" s="159">
        <v>132737.87730999998</v>
      </c>
      <c r="BC204" s="159">
        <v>150800.19459999999</v>
      </c>
      <c r="BD204" s="159">
        <v>161074.71931999997</v>
      </c>
      <c r="BE204" s="158">
        <v>530690</v>
      </c>
      <c r="BF204" s="158">
        <v>5930.5783900000006</v>
      </c>
      <c r="BG204" s="160">
        <v>25105051.239999998</v>
      </c>
      <c r="BH204" s="131"/>
      <c r="BI204" s="151">
        <v>0.64160283036331289</v>
      </c>
      <c r="BL204" s="156" t="s">
        <v>182</v>
      </c>
      <c r="BM204" s="158">
        <v>127234.04968000013</v>
      </c>
      <c r="BN204" s="159">
        <v>131671.95293999999</v>
      </c>
      <c r="BO204" s="159">
        <v>141028.28983000008</v>
      </c>
      <c r="BP204" s="159">
        <v>132974.94695000001</v>
      </c>
      <c r="BQ204" s="159">
        <v>150086.16654999997</v>
      </c>
      <c r="BR204" s="158">
        <v>553620</v>
      </c>
      <c r="BS204" s="158">
        <v>5781.7539800000004</v>
      </c>
      <c r="BT204" s="160">
        <v>23591642.529999997</v>
      </c>
      <c r="BU204" s="131"/>
      <c r="BV204" s="151">
        <v>0.63618362459987643</v>
      </c>
      <c r="BZ204" s="128"/>
      <c r="CA204" s="128" t="s">
        <v>182</v>
      </c>
      <c r="CB204" s="132">
        <v>127918.70000000004</v>
      </c>
      <c r="CC204" s="132">
        <v>127121.09000000013</v>
      </c>
      <c r="CD204" s="132">
        <v>131670.20999999996</v>
      </c>
      <c r="CE204" s="132">
        <v>141058.40000000008</v>
      </c>
      <c r="CF204" s="132">
        <v>133039.32250000001</v>
      </c>
      <c r="CG204" s="132">
        <v>505570</v>
      </c>
      <c r="CH204" s="132">
        <v>5727.4360000000006</v>
      </c>
      <c r="CI204" s="132">
        <v>21361308.700000003</v>
      </c>
      <c r="CJ204" s="132">
        <v>0.6228051116549802</v>
      </c>
    </row>
    <row r="205" spans="2:88">
      <c r="BZ205" s="128"/>
      <c r="CA205" s="128"/>
      <c r="CB205" s="132"/>
      <c r="CC205" s="132"/>
      <c r="CD205" s="132"/>
      <c r="CE205" s="132"/>
      <c r="CF205" s="132"/>
      <c r="CG205" s="132"/>
      <c r="CH205" s="132"/>
      <c r="CI205" s="132"/>
      <c r="CJ205" s="132"/>
    </row>
    <row r="206" spans="2:88">
      <c r="C206" s="103">
        <f>C180-C204</f>
        <v>0</v>
      </c>
      <c r="D206" s="103">
        <f t="shared" ref="D206:J206" si="4">D180-D204</f>
        <v>0</v>
      </c>
      <c r="E206" s="103">
        <f t="shared" si="4"/>
        <v>0</v>
      </c>
      <c r="F206" s="103">
        <f t="shared" si="4"/>
        <v>0</v>
      </c>
      <c r="G206" s="103">
        <f t="shared" si="4"/>
        <v>0</v>
      </c>
      <c r="H206" s="103">
        <f t="shared" si="4"/>
        <v>0</v>
      </c>
      <c r="I206" s="103">
        <f t="shared" si="4"/>
        <v>0</v>
      </c>
      <c r="J206" s="103">
        <f t="shared" si="4"/>
        <v>0</v>
      </c>
      <c r="K206" s="103"/>
      <c r="L206" s="103">
        <f>L180-L204</f>
        <v>0</v>
      </c>
      <c r="P206" s="132">
        <v>0</v>
      </c>
      <c r="Q206" s="132">
        <v>0</v>
      </c>
      <c r="R206" s="132">
        <v>0</v>
      </c>
      <c r="S206" s="132">
        <v>0</v>
      </c>
      <c r="T206" s="132">
        <v>0</v>
      </c>
      <c r="U206" s="132">
        <v>0</v>
      </c>
      <c r="V206" s="132">
        <v>0</v>
      </c>
      <c r="W206" s="132">
        <v>0</v>
      </c>
      <c r="X206" s="132"/>
      <c r="Y206" s="132">
        <v>0</v>
      </c>
      <c r="Z206" s="132"/>
      <c r="AB206" s="132">
        <v>0</v>
      </c>
      <c r="AC206" s="132">
        <v>0</v>
      </c>
      <c r="AD206" s="132">
        <v>0</v>
      </c>
      <c r="AE206" s="132">
        <v>0</v>
      </c>
      <c r="AF206" s="132">
        <v>0</v>
      </c>
      <c r="AG206" s="132">
        <v>0</v>
      </c>
      <c r="AH206" s="132">
        <v>0</v>
      </c>
      <c r="AI206" s="132">
        <v>0</v>
      </c>
      <c r="AJ206" s="132"/>
      <c r="AK206" s="132">
        <v>0</v>
      </c>
      <c r="AL206" s="205"/>
      <c r="AO206" s="132">
        <v>0</v>
      </c>
      <c r="AP206" s="132">
        <v>0</v>
      </c>
      <c r="AQ206" s="132">
        <v>0</v>
      </c>
      <c r="AR206" s="132">
        <v>0</v>
      </c>
      <c r="AS206" s="132">
        <v>0</v>
      </c>
      <c r="AT206" s="132">
        <v>0</v>
      </c>
      <c r="AU206" s="132">
        <v>0</v>
      </c>
      <c r="AV206" s="132">
        <v>0</v>
      </c>
      <c r="AW206" s="103"/>
      <c r="AZ206" s="132">
        <v>0</v>
      </c>
      <c r="BA206" s="132">
        <v>0</v>
      </c>
      <c r="BB206" s="132">
        <v>0</v>
      </c>
      <c r="BC206" s="132">
        <v>0</v>
      </c>
      <c r="BD206" s="132">
        <v>3.966999999829568E-2</v>
      </c>
      <c r="BE206" s="132">
        <v>0</v>
      </c>
      <c r="BF206" s="132">
        <v>0</v>
      </c>
      <c r="BG206" s="132">
        <v>0</v>
      </c>
      <c r="BH206" s="132"/>
      <c r="BI206" s="132">
        <v>1.5801600883325051E-7</v>
      </c>
      <c r="BM206" s="132">
        <v>-1.4551915228366852E-10</v>
      </c>
      <c r="BN206" s="132">
        <v>0</v>
      </c>
      <c r="BO206" s="132">
        <v>0</v>
      </c>
      <c r="BP206" s="132">
        <v>0</v>
      </c>
      <c r="BQ206" s="132">
        <v>0</v>
      </c>
      <c r="BR206" s="132">
        <v>0</v>
      </c>
      <c r="BS206" s="132">
        <v>0</v>
      </c>
      <c r="BT206" s="132">
        <v>0</v>
      </c>
      <c r="BU206" s="132"/>
      <c r="BV206" s="132">
        <v>0</v>
      </c>
      <c r="BZ206" s="128"/>
      <c r="CA206" s="128"/>
      <c r="CB206" s="132">
        <v>-127918.70000000004</v>
      </c>
      <c r="CC206" s="132">
        <v>-127121.09000000013</v>
      </c>
      <c r="CD206" s="132">
        <v>-131670.20999999996</v>
      </c>
      <c r="CE206" s="132">
        <v>-141058.40000000008</v>
      </c>
      <c r="CF206" s="132">
        <v>-133039.32250000001</v>
      </c>
      <c r="CG206" s="132">
        <v>-505570</v>
      </c>
      <c r="CH206" s="132">
        <v>-5727.4360000000006</v>
      </c>
      <c r="CI206" s="132">
        <v>-21361308.700000003</v>
      </c>
      <c r="CJ206" s="132" t="e">
        <v>#DIV/0!</v>
      </c>
    </row>
    <row r="207" spans="2:88">
      <c r="C207" s="118"/>
      <c r="D207" s="118"/>
      <c r="E207" s="118"/>
      <c r="F207" s="118"/>
      <c r="G207" s="118"/>
      <c r="P207" s="161"/>
      <c r="Q207" s="161"/>
      <c r="R207" s="161"/>
      <c r="S207" s="161"/>
      <c r="T207" s="161"/>
      <c r="AB207" s="161"/>
      <c r="AC207" s="161"/>
      <c r="AD207" s="161"/>
      <c r="AE207" s="161"/>
      <c r="AF207" s="161"/>
      <c r="AO207" s="161"/>
      <c r="AP207" s="161"/>
      <c r="AQ207" s="161"/>
      <c r="AR207" s="161"/>
      <c r="AS207" s="161"/>
      <c r="AZ207" s="161"/>
      <c r="BA207" s="161"/>
      <c r="BB207" s="161"/>
      <c r="BC207" s="161"/>
      <c r="BD207" s="161"/>
      <c r="BM207" s="161"/>
      <c r="BN207" s="161"/>
      <c r="BO207" s="161"/>
      <c r="BP207" s="161"/>
      <c r="BQ207" s="161"/>
    </row>
  </sheetData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205"/>
  <sheetViews>
    <sheetView workbookViewId="0">
      <pane xSplit="2" ySplit="5" topLeftCell="C171" activePane="bottomRight" state="frozen"/>
      <selection pane="topRight" activeCell="C1" sqref="C1"/>
      <selection pane="bottomLeft" activeCell="A6" sqref="A6"/>
      <selection pane="bottomRight" activeCell="K206" sqref="K206"/>
    </sheetView>
  </sheetViews>
  <sheetFormatPr defaultColWidth="9.1796875" defaultRowHeight="12.5"/>
  <cols>
    <col min="1" max="1" width="23.453125" style="93" customWidth="1"/>
    <col min="2" max="2" width="26" style="93" customWidth="1"/>
    <col min="3" max="11" width="10.1796875" style="93" customWidth="1"/>
    <col min="12" max="13" width="9.1796875" style="93"/>
    <col min="14" max="14" width="23.453125" style="128" customWidth="1"/>
    <col min="15" max="15" width="26" style="128" customWidth="1"/>
    <col min="16" max="24" width="10.1796875" style="128" customWidth="1"/>
    <col min="25" max="16384" width="9.1796875" style="93"/>
  </cols>
  <sheetData>
    <row r="1" spans="1:24">
      <c r="A1" s="221" t="s">
        <v>394</v>
      </c>
      <c r="B1" s="222">
        <v>1</v>
      </c>
      <c r="E1"/>
      <c r="N1" s="238" t="s">
        <v>394</v>
      </c>
      <c r="O1" s="239">
        <v>1</v>
      </c>
      <c r="Q1" s="129" t="s">
        <v>508</v>
      </c>
      <c r="R1" s="131"/>
    </row>
    <row r="3" spans="1:24">
      <c r="A3" s="206" t="s">
        <v>203</v>
      </c>
      <c r="B3" s="207"/>
      <c r="C3" s="206" t="s">
        <v>181</v>
      </c>
      <c r="D3" s="208" t="s">
        <v>476</v>
      </c>
      <c r="E3" s="207"/>
      <c r="F3" s="207"/>
      <c r="G3" s="207"/>
      <c r="H3" s="207"/>
      <c r="I3" s="207"/>
      <c r="J3" s="209"/>
      <c r="K3"/>
      <c r="N3" s="241" t="s">
        <v>203</v>
      </c>
      <c r="O3" s="242"/>
      <c r="P3" s="241" t="s">
        <v>181</v>
      </c>
      <c r="Q3" s="242" t="s">
        <v>476</v>
      </c>
      <c r="R3" s="242"/>
      <c r="S3" s="242"/>
      <c r="T3" s="242"/>
      <c r="U3" s="242"/>
      <c r="V3" s="242"/>
      <c r="W3" s="243"/>
      <c r="X3" s="131"/>
    </row>
    <row r="4" spans="1:24">
      <c r="A4" s="210"/>
      <c r="B4" s="54"/>
      <c r="C4" s="211">
        <v>206</v>
      </c>
      <c r="D4" s="207"/>
      <c r="E4" s="207"/>
      <c r="F4" s="207"/>
      <c r="G4" s="207"/>
      <c r="H4" s="211">
        <v>501</v>
      </c>
      <c r="I4" s="211">
        <v>509</v>
      </c>
      <c r="J4" s="223">
        <v>559</v>
      </c>
      <c r="K4"/>
      <c r="N4" s="244"/>
      <c r="O4" s="143"/>
      <c r="P4" s="241">
        <v>206</v>
      </c>
      <c r="Q4" s="242"/>
      <c r="R4" s="242"/>
      <c r="S4" s="242"/>
      <c r="T4" s="242"/>
      <c r="U4" s="241">
        <v>501</v>
      </c>
      <c r="V4" s="241">
        <v>509</v>
      </c>
      <c r="W4" s="245">
        <v>559</v>
      </c>
      <c r="X4" s="131"/>
    </row>
    <row r="5" spans="1:24">
      <c r="A5" s="206" t="s">
        <v>381</v>
      </c>
      <c r="B5" s="206" t="s">
        <v>371</v>
      </c>
      <c r="C5" s="211">
        <v>2014</v>
      </c>
      <c r="D5" s="212">
        <v>2015</v>
      </c>
      <c r="E5" s="212">
        <v>2016</v>
      </c>
      <c r="F5" s="212">
        <v>2017</v>
      </c>
      <c r="G5" s="212">
        <v>2018</v>
      </c>
      <c r="H5" s="211">
        <v>2018</v>
      </c>
      <c r="I5" s="211">
        <v>2018</v>
      </c>
      <c r="J5" s="223">
        <v>2018</v>
      </c>
      <c r="K5"/>
      <c r="N5" s="241" t="s">
        <v>381</v>
      </c>
      <c r="O5" s="241" t="s">
        <v>371</v>
      </c>
      <c r="P5" s="241">
        <v>2013</v>
      </c>
      <c r="Q5" s="246">
        <v>2014</v>
      </c>
      <c r="R5" s="246">
        <v>2015</v>
      </c>
      <c r="S5" s="246">
        <v>2016</v>
      </c>
      <c r="T5" s="246">
        <v>2017</v>
      </c>
      <c r="U5" s="241">
        <v>2017</v>
      </c>
      <c r="V5" s="241">
        <v>2017</v>
      </c>
      <c r="W5" s="245">
        <v>2017</v>
      </c>
      <c r="X5" s="131"/>
    </row>
    <row r="6" spans="1:24">
      <c r="A6" s="211" t="s">
        <v>204</v>
      </c>
      <c r="B6" s="211" t="s">
        <v>205</v>
      </c>
      <c r="C6" s="213">
        <v>160.61892127948329</v>
      </c>
      <c r="D6" s="214">
        <v>71.131691571983197</v>
      </c>
      <c r="E6" s="214">
        <v>144.54841586634666</v>
      </c>
      <c r="F6" s="214">
        <v>174.68137522057003</v>
      </c>
      <c r="G6" s="214">
        <v>42.72330381117839</v>
      </c>
      <c r="H6" s="213">
        <v>4060</v>
      </c>
      <c r="I6" s="213">
        <v>42.228430000000003</v>
      </c>
      <c r="J6" s="224">
        <v>177548.11</v>
      </c>
      <c r="K6" s="101">
        <f>G6/J6*100</f>
        <v>2.4062944861073653E-2</v>
      </c>
      <c r="N6" s="241" t="s">
        <v>204</v>
      </c>
      <c r="O6" s="241" t="s">
        <v>205</v>
      </c>
      <c r="P6" s="247">
        <v>203.42077580158562</v>
      </c>
      <c r="Q6" s="248">
        <v>160.61892127948332</v>
      </c>
      <c r="R6" s="248">
        <v>87.491461571983209</v>
      </c>
      <c r="S6" s="248">
        <v>157.92574586634663</v>
      </c>
      <c r="T6" s="248">
        <v>189.19190522057002</v>
      </c>
      <c r="U6" s="247">
        <v>3960</v>
      </c>
      <c r="V6" s="247">
        <v>41.31814</v>
      </c>
      <c r="W6" s="249">
        <v>167870.2</v>
      </c>
      <c r="X6" s="151">
        <v>0.1127013044724853</v>
      </c>
    </row>
    <row r="7" spans="1:24">
      <c r="A7" s="210"/>
      <c r="B7" s="215" t="s">
        <v>206</v>
      </c>
      <c r="C7" s="216">
        <v>3537.5969936535939</v>
      </c>
      <c r="D7" s="55">
        <v>2524.5265612356566</v>
      </c>
      <c r="E7" s="55">
        <v>2437.3453928908516</v>
      </c>
      <c r="F7" s="55">
        <v>32.836479816430696</v>
      </c>
      <c r="G7" s="55">
        <v>1150.172620995613</v>
      </c>
      <c r="H7" s="216">
        <v>2800</v>
      </c>
      <c r="I7" s="216">
        <v>98.423599999999993</v>
      </c>
      <c r="J7" s="225">
        <v>244615.87</v>
      </c>
      <c r="K7" s="101">
        <f t="shared" ref="K7:K70" si="0">G7/J7*100</f>
        <v>0.4701954214972287</v>
      </c>
      <c r="N7" s="244"/>
      <c r="O7" s="250" t="s">
        <v>206</v>
      </c>
      <c r="P7" s="251">
        <v>5512.5118148107804</v>
      </c>
      <c r="Q7" s="154">
        <v>3537.596993653593</v>
      </c>
      <c r="R7" s="154">
        <v>2499.432921235657</v>
      </c>
      <c r="S7" s="154">
        <v>2130.3344028908518</v>
      </c>
      <c r="T7" s="154">
        <v>-113.69811289356913</v>
      </c>
      <c r="U7" s="251">
        <v>3010</v>
      </c>
      <c r="V7" s="251">
        <v>97.553150000000002</v>
      </c>
      <c r="W7" s="252">
        <v>230946.13</v>
      </c>
      <c r="X7" s="151">
        <v>-4.9231443234649196E-2</v>
      </c>
    </row>
    <row r="8" spans="1:24">
      <c r="A8" s="210"/>
      <c r="B8" s="215" t="s">
        <v>328</v>
      </c>
      <c r="C8" s="216">
        <v>210.28353745861671</v>
      </c>
      <c r="D8" s="55">
        <v>157.37081052761005</v>
      </c>
      <c r="E8" s="55">
        <v>179.4894649434068</v>
      </c>
      <c r="F8" s="55">
        <v>431.87135208554935</v>
      </c>
      <c r="G8" s="55">
        <v>165.66154344157502</v>
      </c>
      <c r="H8" s="216">
        <v>6330</v>
      </c>
      <c r="I8" s="216">
        <v>6.6785699999999997</v>
      </c>
      <c r="J8" s="225">
        <v>48986.080000000002</v>
      </c>
      <c r="K8" s="101">
        <f t="shared" si="0"/>
        <v>0.33818085350282168</v>
      </c>
      <c r="N8" s="244"/>
      <c r="O8" s="250" t="s">
        <v>328</v>
      </c>
      <c r="P8" s="251">
        <v>128.82878108998838</v>
      </c>
      <c r="Q8" s="154">
        <v>210.28353745861673</v>
      </c>
      <c r="R8" s="154">
        <v>157.37081052761002</v>
      </c>
      <c r="S8" s="154">
        <v>179.48946494340677</v>
      </c>
      <c r="T8" s="154">
        <v>431.87135208554935</v>
      </c>
      <c r="U8" s="251">
        <v>6540</v>
      </c>
      <c r="V8" s="251">
        <v>6.3746200000000002</v>
      </c>
      <c r="W8" s="252">
        <v>51792.79</v>
      </c>
      <c r="X8" s="151">
        <v>0.833844541075214</v>
      </c>
    </row>
    <row r="9" spans="1:24">
      <c r="A9" s="210"/>
      <c r="B9" s="215" t="s">
        <v>207</v>
      </c>
      <c r="C9" s="216">
        <v>2240.1453797341437</v>
      </c>
      <c r="D9" s="55">
        <v>1518.2761300713896</v>
      </c>
      <c r="E9" s="55">
        <v>2062.3091088155388</v>
      </c>
      <c r="F9" s="55">
        <v>2416.2748481831563</v>
      </c>
      <c r="G9" s="55">
        <v>493.64225962740079</v>
      </c>
      <c r="H9" s="216">
        <v>3090</v>
      </c>
      <c r="I9" s="216">
        <v>36.029139999999998</v>
      </c>
      <c r="J9" s="225">
        <v>116110.79</v>
      </c>
      <c r="K9" s="101">
        <f t="shared" si="0"/>
        <v>0.42514761946534069</v>
      </c>
      <c r="N9" s="244"/>
      <c r="O9" s="250" t="s">
        <v>207</v>
      </c>
      <c r="P9" s="251">
        <v>2008.6477950908875</v>
      </c>
      <c r="Q9" s="154">
        <v>2240.1453797341428</v>
      </c>
      <c r="R9" s="154">
        <v>1481.4298500713899</v>
      </c>
      <c r="S9" s="154">
        <v>1992.3449488155381</v>
      </c>
      <c r="T9" s="154">
        <v>1884.8882313131558</v>
      </c>
      <c r="U9" s="251">
        <v>2860</v>
      </c>
      <c r="V9" s="251">
        <v>35.739579999999997</v>
      </c>
      <c r="W9" s="252">
        <v>107083.49</v>
      </c>
      <c r="X9" s="151">
        <v>1.7602043333787083</v>
      </c>
    </row>
    <row r="10" spans="1:24">
      <c r="A10" s="210"/>
      <c r="B10" s="215" t="s">
        <v>208</v>
      </c>
      <c r="C10" s="216">
        <v>922.7014589024958</v>
      </c>
      <c r="D10" s="55">
        <v>495.86593684838863</v>
      </c>
      <c r="E10" s="55">
        <v>646.81776160639265</v>
      </c>
      <c r="F10" s="55">
        <v>811.63504908988295</v>
      </c>
      <c r="G10" s="55">
        <v>452.53313297734314</v>
      </c>
      <c r="H10" s="216">
        <v>3500</v>
      </c>
      <c r="I10" s="216">
        <v>11.565200000000001</v>
      </c>
      <c r="J10" s="225">
        <v>38497.660000000003</v>
      </c>
      <c r="K10" s="101">
        <f t="shared" si="0"/>
        <v>1.1754821798970199</v>
      </c>
      <c r="N10" s="244"/>
      <c r="O10" s="250" t="s">
        <v>208</v>
      </c>
      <c r="P10" s="251">
        <v>714.65839380407817</v>
      </c>
      <c r="Q10" s="154">
        <v>922.70145890249557</v>
      </c>
      <c r="R10" s="154">
        <v>474.53695684838863</v>
      </c>
      <c r="S10" s="154">
        <v>627.43918160639248</v>
      </c>
      <c r="T10" s="154">
        <v>775.77210808988286</v>
      </c>
      <c r="U10" s="251">
        <v>3500</v>
      </c>
      <c r="V10" s="251">
        <v>11.53213</v>
      </c>
      <c r="W10" s="252">
        <v>38849.99</v>
      </c>
      <c r="X10" s="151">
        <v>1.9968399170498703</v>
      </c>
    </row>
    <row r="11" spans="1:24">
      <c r="A11" s="210"/>
      <c r="B11" s="215" t="s">
        <v>345</v>
      </c>
      <c r="C11" s="216">
        <v>254.34297571863004</v>
      </c>
      <c r="D11" s="55">
        <v>305.24879681332231</v>
      </c>
      <c r="E11" s="55">
        <v>281.43273961493259</v>
      </c>
      <c r="F11" s="55">
        <v>168.3066917833778</v>
      </c>
      <c r="G11" s="55">
        <v>104.76739805586362</v>
      </c>
      <c r="H11" s="216"/>
      <c r="I11" s="216"/>
      <c r="J11" s="225"/>
      <c r="K11" s="101" t="e">
        <f t="shared" si="0"/>
        <v>#DIV/0!</v>
      </c>
      <c r="N11" s="244"/>
      <c r="O11" s="250" t="s">
        <v>345</v>
      </c>
      <c r="P11" s="251">
        <v>232.55728876271621</v>
      </c>
      <c r="Q11" s="154">
        <v>254.3429757186301</v>
      </c>
      <c r="R11" s="154">
        <v>305.24879681332231</v>
      </c>
      <c r="S11" s="154">
        <v>281.43273961493259</v>
      </c>
      <c r="T11" s="154">
        <v>158.56305520337779</v>
      </c>
      <c r="U11" s="251"/>
      <c r="V11" s="251"/>
      <c r="W11" s="252"/>
      <c r="X11" s="151" t="e">
        <v>#DIV/0!</v>
      </c>
    </row>
    <row r="12" spans="1:24">
      <c r="A12" s="211" t="s">
        <v>209</v>
      </c>
      <c r="B12" s="207"/>
      <c r="C12" s="213">
        <v>7325.6892667469638</v>
      </c>
      <c r="D12" s="214">
        <v>5072.4199270683494</v>
      </c>
      <c r="E12" s="214">
        <v>5751.9428837374689</v>
      </c>
      <c r="F12" s="214">
        <v>4035.6057961789675</v>
      </c>
      <c r="G12" s="214">
        <v>2409.5002589089736</v>
      </c>
      <c r="H12" s="213">
        <v>19780</v>
      </c>
      <c r="I12" s="213">
        <v>194.92493999999999</v>
      </c>
      <c r="J12" s="224">
        <v>625758.51</v>
      </c>
      <c r="K12" s="101">
        <f t="shared" si="0"/>
        <v>0.38505273526507433</v>
      </c>
      <c r="N12" s="241" t="s">
        <v>209</v>
      </c>
      <c r="O12" s="242"/>
      <c r="P12" s="247">
        <v>8800.624849360036</v>
      </c>
      <c r="Q12" s="248">
        <v>7325.6892667469619</v>
      </c>
      <c r="R12" s="248">
        <v>5005.5107970683512</v>
      </c>
      <c r="S12" s="248">
        <v>5368.9664837374685</v>
      </c>
      <c r="T12" s="248">
        <v>3326.5885390189665</v>
      </c>
      <c r="U12" s="247">
        <v>19870</v>
      </c>
      <c r="V12" s="247">
        <v>192.51761999999997</v>
      </c>
      <c r="W12" s="249">
        <v>596542.6</v>
      </c>
      <c r="X12" s="151">
        <v>0.55764475814786174</v>
      </c>
    </row>
    <row r="13" spans="1:24">
      <c r="A13" s="211" t="s">
        <v>210</v>
      </c>
      <c r="B13" s="211" t="s">
        <v>211</v>
      </c>
      <c r="C13" s="213">
        <v>1077.3972727474184</v>
      </c>
      <c r="D13" s="214">
        <v>1420.2737102040389</v>
      </c>
      <c r="E13" s="214">
        <v>1180.2796314551363</v>
      </c>
      <c r="F13" s="214">
        <v>1014.8088973195859</v>
      </c>
      <c r="G13" s="214">
        <v>219.33724574422891</v>
      </c>
      <c r="H13" s="213">
        <v>5750</v>
      </c>
      <c r="I13" s="213">
        <v>57.779620000000001</v>
      </c>
      <c r="J13" s="224">
        <v>356648.04</v>
      </c>
      <c r="K13" s="101">
        <f t="shared" si="0"/>
        <v>6.1499635815811277E-2</v>
      </c>
      <c r="N13" s="241" t="s">
        <v>210</v>
      </c>
      <c r="O13" s="241" t="s">
        <v>211</v>
      </c>
      <c r="P13" s="247">
        <v>1295.3423207842363</v>
      </c>
      <c r="Q13" s="248">
        <v>1077.3972727474184</v>
      </c>
      <c r="R13" s="248">
        <v>1420.2737102040387</v>
      </c>
      <c r="S13" s="248">
        <v>1180.2796314551358</v>
      </c>
      <c r="T13" s="248">
        <v>1014.3476243195859</v>
      </c>
      <c r="U13" s="247">
        <v>5430</v>
      </c>
      <c r="V13" s="247">
        <v>56.71716</v>
      </c>
      <c r="W13" s="249">
        <v>338935.99</v>
      </c>
      <c r="X13" s="151">
        <v>0.29927409724756165</v>
      </c>
    </row>
    <row r="14" spans="1:24">
      <c r="A14" s="210"/>
      <c r="B14" s="215" t="s">
        <v>40</v>
      </c>
      <c r="C14" s="216">
        <v>235.39243524704827</v>
      </c>
      <c r="D14" s="55">
        <v>380.06128757575379</v>
      </c>
      <c r="E14" s="55">
        <v>206.53451938422026</v>
      </c>
      <c r="F14" s="55">
        <v>223.21661650194184</v>
      </c>
      <c r="G14" s="55">
        <v>120.43272330784713</v>
      </c>
      <c r="H14" s="216">
        <v>3370</v>
      </c>
      <c r="I14" s="216">
        <v>30.809760000000001</v>
      </c>
      <c r="J14" s="225">
        <v>101046.52</v>
      </c>
      <c r="K14" s="101">
        <f t="shared" si="0"/>
        <v>0.11918542400851323</v>
      </c>
      <c r="N14" s="244"/>
      <c r="O14" s="250" t="s">
        <v>40</v>
      </c>
      <c r="P14" s="251">
        <v>285.53898136316855</v>
      </c>
      <c r="Q14" s="154">
        <v>235.39243524704824</v>
      </c>
      <c r="R14" s="154">
        <v>380.06128757575379</v>
      </c>
      <c r="S14" s="154">
        <v>206.53451938422015</v>
      </c>
      <c r="T14" s="154">
        <v>223.2166165019419</v>
      </c>
      <c r="U14" s="251">
        <v>3330</v>
      </c>
      <c r="V14" s="251">
        <v>29.784189999999999</v>
      </c>
      <c r="W14" s="252">
        <v>117793.29</v>
      </c>
      <c r="X14" s="151">
        <v>0.18949858391928939</v>
      </c>
    </row>
    <row r="15" spans="1:24">
      <c r="A15" s="210"/>
      <c r="B15" s="215" t="s">
        <v>212</v>
      </c>
      <c r="C15" s="216">
        <v>599.31624796306153</v>
      </c>
      <c r="D15" s="55">
        <v>436.63206513356414</v>
      </c>
      <c r="E15" s="55">
        <v>500.72042348510871</v>
      </c>
      <c r="F15" s="55">
        <v>679.99637901956351</v>
      </c>
      <c r="G15" s="55">
        <v>364.91505355622081</v>
      </c>
      <c r="H15" s="216">
        <v>870</v>
      </c>
      <c r="I15" s="216">
        <v>11.485049999999999</v>
      </c>
      <c r="J15" s="225">
        <v>10277.030000000001</v>
      </c>
      <c r="K15" s="101">
        <f t="shared" si="0"/>
        <v>3.5507831888806476</v>
      </c>
      <c r="N15" s="244"/>
      <c r="O15" s="250" t="s">
        <v>212</v>
      </c>
      <c r="P15" s="251">
        <v>660.1979971096672</v>
      </c>
      <c r="Q15" s="154">
        <v>599.31624796306164</v>
      </c>
      <c r="R15" s="154">
        <v>430.13912513356422</v>
      </c>
      <c r="S15" s="154">
        <v>493.12100348510864</v>
      </c>
      <c r="T15" s="154">
        <v>675.83598401956351</v>
      </c>
      <c r="U15" s="251">
        <v>800</v>
      </c>
      <c r="V15" s="251">
        <v>11.175689999999999</v>
      </c>
      <c r="W15" s="252">
        <v>9260.65</v>
      </c>
      <c r="X15" s="151">
        <v>7.2979324779530979</v>
      </c>
    </row>
    <row r="16" spans="1:24">
      <c r="A16" s="210"/>
      <c r="B16" s="215" t="s">
        <v>42</v>
      </c>
      <c r="C16" s="216">
        <v>99.372593998720092</v>
      </c>
      <c r="D16" s="55">
        <v>65.539045243764804</v>
      </c>
      <c r="E16" s="55">
        <v>90.570680045075861</v>
      </c>
      <c r="F16" s="55">
        <v>102.09193571248797</v>
      </c>
      <c r="G16" s="55">
        <v>27.048884125993649</v>
      </c>
      <c r="H16" s="216">
        <v>7750</v>
      </c>
      <c r="I16" s="216">
        <v>2.25413</v>
      </c>
      <c r="J16" s="225">
        <v>17999.580000000002</v>
      </c>
      <c r="K16" s="101">
        <f t="shared" si="0"/>
        <v>0.15027508489639008</v>
      </c>
      <c r="N16" s="244"/>
      <c r="O16" s="250" t="s">
        <v>42</v>
      </c>
      <c r="P16" s="251">
        <v>107.36699249716548</v>
      </c>
      <c r="Q16" s="154">
        <v>99.372593998720106</v>
      </c>
      <c r="R16" s="154">
        <v>65.539045243764832</v>
      </c>
      <c r="S16" s="154">
        <v>90.570680045075918</v>
      </c>
      <c r="T16" s="154">
        <v>102.04606171248794</v>
      </c>
      <c r="U16" s="251">
        <v>6820</v>
      </c>
      <c r="V16" s="251">
        <v>2.2916599999999998</v>
      </c>
      <c r="W16" s="252">
        <v>17040.53</v>
      </c>
      <c r="X16" s="151">
        <v>0.59884323851715848</v>
      </c>
    </row>
    <row r="17" spans="1:24">
      <c r="A17" s="210"/>
      <c r="B17" s="215" t="s">
        <v>43</v>
      </c>
      <c r="C17" s="216">
        <v>1123.3628543457205</v>
      </c>
      <c r="D17" s="55">
        <v>998.38507798169485</v>
      </c>
      <c r="E17" s="55">
        <v>1029.4825394930854</v>
      </c>
      <c r="F17" s="55">
        <v>891.61323482099453</v>
      </c>
      <c r="G17" s="55">
        <v>843.71072705191978</v>
      </c>
      <c r="H17" s="216">
        <v>660</v>
      </c>
      <c r="I17" s="216">
        <v>19.751539999999999</v>
      </c>
      <c r="J17" s="225">
        <v>14029.68</v>
      </c>
      <c r="K17" s="101">
        <f t="shared" si="0"/>
        <v>6.0137560304434583</v>
      </c>
      <c r="N17" s="244"/>
      <c r="O17" s="250" t="s">
        <v>43</v>
      </c>
      <c r="P17" s="251">
        <v>1045.0781018232528</v>
      </c>
      <c r="Q17" s="154">
        <v>1123.3628543457205</v>
      </c>
      <c r="R17" s="154">
        <v>996.99461798169466</v>
      </c>
      <c r="S17" s="154">
        <v>1027.4878794930853</v>
      </c>
      <c r="T17" s="154">
        <v>885.38759640099465</v>
      </c>
      <c r="U17" s="251">
        <v>610</v>
      </c>
      <c r="V17" s="251">
        <v>19.193380000000001</v>
      </c>
      <c r="W17" s="252">
        <v>12471.2</v>
      </c>
      <c r="X17" s="151">
        <v>7.0994579222608465</v>
      </c>
    </row>
    <row r="18" spans="1:24">
      <c r="A18" s="210"/>
      <c r="B18" s="215" t="s">
        <v>44</v>
      </c>
      <c r="C18" s="216">
        <v>515.40143834515686</v>
      </c>
      <c r="D18" s="55">
        <v>366.56074626170238</v>
      </c>
      <c r="E18" s="55">
        <v>742.643611625012</v>
      </c>
      <c r="F18" s="55">
        <v>435.82095530530495</v>
      </c>
      <c r="G18" s="55">
        <v>301.3192941426143</v>
      </c>
      <c r="H18" s="216">
        <v>280</v>
      </c>
      <c r="I18" s="216">
        <v>11.175380000000001</v>
      </c>
      <c r="J18" s="225">
        <v>3075.64</v>
      </c>
      <c r="K18" s="101">
        <f t="shared" si="0"/>
        <v>9.7969623929528264</v>
      </c>
      <c r="N18" s="244"/>
      <c r="O18" s="250" t="s">
        <v>44</v>
      </c>
      <c r="P18" s="251">
        <v>558.83194487030903</v>
      </c>
      <c r="Q18" s="154">
        <v>515.40143834515686</v>
      </c>
      <c r="R18" s="154">
        <v>366.54422626170231</v>
      </c>
      <c r="S18" s="154">
        <v>742.47012162501221</v>
      </c>
      <c r="T18" s="154">
        <v>428.40925273530496</v>
      </c>
      <c r="U18" s="251">
        <v>290</v>
      </c>
      <c r="V18" s="251">
        <v>10.86425</v>
      </c>
      <c r="W18" s="252">
        <v>3473.61</v>
      </c>
      <c r="X18" s="151">
        <v>12.333257122570034</v>
      </c>
    </row>
    <row r="19" spans="1:24">
      <c r="A19" s="210"/>
      <c r="B19" s="215" t="s">
        <v>398</v>
      </c>
      <c r="C19" s="216">
        <v>231.39059005198493</v>
      </c>
      <c r="D19" s="55">
        <v>153.24504191024727</v>
      </c>
      <c r="E19" s="55">
        <v>115.24303914784765</v>
      </c>
      <c r="F19" s="55">
        <v>123.00539305490108</v>
      </c>
      <c r="G19" s="55">
        <v>44.231912870136227</v>
      </c>
      <c r="H19" s="216">
        <v>3450</v>
      </c>
      <c r="I19" s="216">
        <v>0.54376999999999998</v>
      </c>
      <c r="J19" s="225">
        <v>1943.43</v>
      </c>
      <c r="K19" s="101">
        <f t="shared" si="0"/>
        <v>2.2759714973081731</v>
      </c>
      <c r="N19" s="244"/>
      <c r="O19" s="250" t="s">
        <v>398</v>
      </c>
      <c r="P19" s="251">
        <v>245.15953411455851</v>
      </c>
      <c r="Q19" s="154">
        <v>231.39059005198493</v>
      </c>
      <c r="R19" s="154">
        <v>152.82060191024726</v>
      </c>
      <c r="S19" s="154">
        <v>113.36388914784766</v>
      </c>
      <c r="T19" s="154">
        <v>122.99774705490108</v>
      </c>
      <c r="U19" s="251">
        <v>2990</v>
      </c>
      <c r="V19" s="251">
        <v>0.54639000000000004</v>
      </c>
      <c r="W19" s="252">
        <v>1687.52</v>
      </c>
      <c r="X19" s="151">
        <v>7.2886689968060274</v>
      </c>
    </row>
    <row r="20" spans="1:24">
      <c r="A20" s="210"/>
      <c r="B20" s="215" t="s">
        <v>213</v>
      </c>
      <c r="C20" s="216">
        <v>856.12346571925798</v>
      </c>
      <c r="D20" s="55">
        <v>664.11963817138258</v>
      </c>
      <c r="E20" s="55">
        <v>756.60513667738417</v>
      </c>
      <c r="F20" s="55">
        <v>1216.594193238986</v>
      </c>
      <c r="G20" s="55">
        <v>594.81666291955855</v>
      </c>
      <c r="H20" s="216">
        <v>1440</v>
      </c>
      <c r="I20" s="216">
        <v>25.216239999999999</v>
      </c>
      <c r="J20" s="225">
        <v>37807.46</v>
      </c>
      <c r="K20" s="101">
        <f t="shared" si="0"/>
        <v>1.5732785617429961</v>
      </c>
      <c r="N20" s="244"/>
      <c r="O20" s="250" t="s">
        <v>213</v>
      </c>
      <c r="P20" s="251">
        <v>751.96140086895048</v>
      </c>
      <c r="Q20" s="154">
        <v>856.12346571925798</v>
      </c>
      <c r="R20" s="154">
        <v>663.07915817138257</v>
      </c>
      <c r="S20" s="154">
        <v>757.04535667738423</v>
      </c>
      <c r="T20" s="154">
        <v>1212.5999572389862</v>
      </c>
      <c r="U20" s="251">
        <v>1360</v>
      </c>
      <c r="V20" s="251">
        <v>24.053730000000002</v>
      </c>
      <c r="W20" s="252">
        <v>34298.68</v>
      </c>
      <c r="X20" s="151">
        <v>3.5354128999687049</v>
      </c>
    </row>
    <row r="21" spans="1:24">
      <c r="A21" s="210"/>
      <c r="B21" s="215" t="s">
        <v>214</v>
      </c>
      <c r="C21" s="216">
        <v>74.949173228252505</v>
      </c>
      <c r="D21" s="55">
        <v>65.779008175305549</v>
      </c>
      <c r="E21" s="55">
        <v>53.749866306644563</v>
      </c>
      <c r="F21" s="55">
        <v>67.222330374413445</v>
      </c>
      <c r="G21" s="55">
        <v>66.658986377026764</v>
      </c>
      <c r="H21" s="216">
        <v>1320</v>
      </c>
      <c r="I21" s="216">
        <v>0.83231999999999995</v>
      </c>
      <c r="J21" s="225">
        <v>1161.04</v>
      </c>
      <c r="K21" s="101">
        <f t="shared" si="0"/>
        <v>5.7413169552320991</v>
      </c>
      <c r="N21" s="244"/>
      <c r="O21" s="250" t="s">
        <v>214</v>
      </c>
      <c r="P21" s="251">
        <v>81.227139719957606</v>
      </c>
      <c r="Q21" s="154">
        <v>74.949173228252477</v>
      </c>
      <c r="R21" s="154">
        <v>65.779008175305563</v>
      </c>
      <c r="S21" s="154">
        <v>53.749866306644577</v>
      </c>
      <c r="T21" s="154">
        <v>66.834952944413445</v>
      </c>
      <c r="U21" s="251">
        <v>760</v>
      </c>
      <c r="V21" s="251">
        <v>0.81391000000000002</v>
      </c>
      <c r="W21" s="252">
        <v>654.86</v>
      </c>
      <c r="X21" s="151">
        <v>10.205991043034151</v>
      </c>
    </row>
    <row r="22" spans="1:24">
      <c r="A22" s="210"/>
      <c r="B22" s="215" t="s">
        <v>400</v>
      </c>
      <c r="C22" s="216">
        <v>106.18437241359311</v>
      </c>
      <c r="D22" s="55">
        <v>88.795524192891165</v>
      </c>
      <c r="E22" s="55">
        <v>86.904317799407607</v>
      </c>
      <c r="F22" s="55">
        <v>107.03565186350917</v>
      </c>
      <c r="G22" s="55">
        <v>79.606075963347806</v>
      </c>
      <c r="H22" s="216">
        <v>1640</v>
      </c>
      <c r="I22" s="216">
        <v>5.2443600000000004</v>
      </c>
      <c r="J22" s="225">
        <v>10067.89</v>
      </c>
      <c r="K22" s="101">
        <f t="shared" si="0"/>
        <v>0.79069274657696709</v>
      </c>
      <c r="N22" s="244"/>
      <c r="O22" s="250" t="s">
        <v>400</v>
      </c>
      <c r="P22" s="251">
        <v>150.99123269005997</v>
      </c>
      <c r="Q22" s="154">
        <v>106.1843724135931</v>
      </c>
      <c r="R22" s="154">
        <v>88.795524192891179</v>
      </c>
      <c r="S22" s="154">
        <v>87.838187799407592</v>
      </c>
      <c r="T22" s="154">
        <v>107.96951186350917</v>
      </c>
      <c r="U22" s="251">
        <v>1360</v>
      </c>
      <c r="V22" s="251">
        <v>5.2607499999999998</v>
      </c>
      <c r="W22" s="252">
        <v>7938.61</v>
      </c>
      <c r="X22" s="151">
        <v>1.360055625147339</v>
      </c>
    </row>
    <row r="23" spans="1:24">
      <c r="A23" s="210"/>
      <c r="B23" s="215" t="s">
        <v>52</v>
      </c>
      <c r="C23" s="216">
        <v>925.04083447417781</v>
      </c>
      <c r="D23" s="55">
        <v>651.67080687970645</v>
      </c>
      <c r="E23" s="55">
        <v>615.79211258386454</v>
      </c>
      <c r="F23" s="55">
        <v>828.92408818659476</v>
      </c>
      <c r="G23" s="55">
        <v>422.9706235470826</v>
      </c>
      <c r="H23" s="216">
        <v>1610</v>
      </c>
      <c r="I23" s="216">
        <v>25.069230000000001</v>
      </c>
      <c r="J23" s="225">
        <v>41297.54</v>
      </c>
      <c r="K23" s="101">
        <f t="shared" si="0"/>
        <v>1.0242029514278153</v>
      </c>
      <c r="N23" s="244"/>
      <c r="O23" s="250" t="s">
        <v>52</v>
      </c>
      <c r="P23" s="251">
        <v>1273.4609869835233</v>
      </c>
      <c r="Q23" s="154">
        <v>925.04083447417793</v>
      </c>
      <c r="R23" s="154">
        <v>653.05791687970634</v>
      </c>
      <c r="S23" s="154">
        <v>616.25613258386443</v>
      </c>
      <c r="T23" s="154">
        <v>827.453531186595</v>
      </c>
      <c r="U23" s="251">
        <v>1540</v>
      </c>
      <c r="V23" s="251">
        <v>24.294750000000001</v>
      </c>
      <c r="W23" s="252">
        <v>39039.629999999997</v>
      </c>
      <c r="X23" s="151">
        <v>2.1195219605989992</v>
      </c>
    </row>
    <row r="24" spans="1:24">
      <c r="A24" s="210"/>
      <c r="B24" s="215" t="s">
        <v>53</v>
      </c>
      <c r="C24" s="216">
        <v>166.10677276172908</v>
      </c>
      <c r="D24" s="55">
        <v>173.39260704776476</v>
      </c>
      <c r="E24" s="55">
        <v>185.35294431740783</v>
      </c>
      <c r="F24" s="55">
        <v>142.48847998882428</v>
      </c>
      <c r="G24" s="55">
        <v>121.24615161968445</v>
      </c>
      <c r="H24" s="216">
        <v>2180</v>
      </c>
      <c r="I24" s="216">
        <v>0.95891999999999999</v>
      </c>
      <c r="J24" s="225">
        <v>2070.98</v>
      </c>
      <c r="K24" s="101">
        <f t="shared" si="0"/>
        <v>5.8545303006153828</v>
      </c>
      <c r="N24" s="244"/>
      <c r="O24" s="250" t="s">
        <v>53</v>
      </c>
      <c r="P24" s="251">
        <v>149.24626682359701</v>
      </c>
      <c r="Q24" s="154">
        <v>166.1067727617291</v>
      </c>
      <c r="R24" s="154">
        <v>170.35715704776476</v>
      </c>
      <c r="S24" s="154">
        <v>187.16439431740784</v>
      </c>
      <c r="T24" s="154">
        <v>134.08697998882425</v>
      </c>
      <c r="U24" s="251">
        <v>1880</v>
      </c>
      <c r="V24" s="251">
        <v>0.95699000000000001</v>
      </c>
      <c r="W24" s="252">
        <v>1829.34</v>
      </c>
      <c r="X24" s="151">
        <v>7.32980091119334</v>
      </c>
    </row>
    <row r="25" spans="1:24">
      <c r="A25" s="210"/>
      <c r="B25" s="215" t="s">
        <v>372</v>
      </c>
      <c r="C25" s="216">
        <v>84.192293196415363</v>
      </c>
      <c r="D25" s="55">
        <v>93.921371607153588</v>
      </c>
      <c r="E25" s="55">
        <v>66.816682200128767</v>
      </c>
      <c r="F25" s="55">
        <v>79.126233143588706</v>
      </c>
      <c r="G25" s="55">
        <v>76.310370200686634</v>
      </c>
      <c r="H25" s="216"/>
      <c r="I25" s="216"/>
      <c r="J25" s="225"/>
      <c r="K25" s="101" t="e">
        <f t="shared" si="0"/>
        <v>#DIV/0!</v>
      </c>
      <c r="N25" s="244"/>
      <c r="O25" s="250" t="s">
        <v>372</v>
      </c>
      <c r="P25" s="251">
        <v>81.305096806398197</v>
      </c>
      <c r="Q25" s="154">
        <v>84.192293196415363</v>
      </c>
      <c r="R25" s="154">
        <v>94.118171607153556</v>
      </c>
      <c r="S25" s="154">
        <v>66.816682200128753</v>
      </c>
      <c r="T25" s="154">
        <v>79.126233143588706</v>
      </c>
      <c r="U25" s="251"/>
      <c r="V25" s="251"/>
      <c r="W25" s="252"/>
      <c r="X25" s="151" t="e">
        <v>#DIV/0!</v>
      </c>
    </row>
    <row r="26" spans="1:24">
      <c r="A26" s="210"/>
      <c r="B26" s="215" t="s">
        <v>494</v>
      </c>
      <c r="C26" s="216">
        <v>86.373160551025535</v>
      </c>
      <c r="D26" s="55">
        <v>92.625352586434289</v>
      </c>
      <c r="E26" s="55">
        <v>147.48865862606223</v>
      </c>
      <c r="F26" s="55">
        <v>146.61118809465015</v>
      </c>
      <c r="G26" s="55">
        <v>45.206737548313676</v>
      </c>
      <c r="H26" s="216">
        <v>3850</v>
      </c>
      <c r="I26" s="216">
        <v>1.13619</v>
      </c>
      <c r="J26" s="225">
        <v>4686.34</v>
      </c>
      <c r="K26" s="101">
        <f t="shared" si="0"/>
        <v>0.96464911953280541</v>
      </c>
      <c r="N26" s="244"/>
      <c r="O26" s="250" t="s">
        <v>494</v>
      </c>
      <c r="P26" s="251">
        <v>117.79366769500378</v>
      </c>
      <c r="Q26" s="154">
        <v>86.373160551025535</v>
      </c>
      <c r="R26" s="154">
        <v>92.625352586434275</v>
      </c>
      <c r="S26" s="154">
        <v>147.48865862606223</v>
      </c>
      <c r="T26" s="154">
        <v>146.58167509465014</v>
      </c>
      <c r="U26" s="251">
        <v>2960</v>
      </c>
      <c r="V26" s="251">
        <v>1.3672500000000001</v>
      </c>
      <c r="W26" s="252">
        <v>4422.47</v>
      </c>
      <c r="X26" s="151">
        <v>3.3144752840528056</v>
      </c>
    </row>
    <row r="27" spans="1:24">
      <c r="A27" s="210"/>
      <c r="B27" s="215" t="s">
        <v>215</v>
      </c>
      <c r="C27" s="216">
        <v>3583.9617684689974</v>
      </c>
      <c r="D27" s="55">
        <v>3238.8851188267754</v>
      </c>
      <c r="E27" s="55">
        <v>4084.2538094908914</v>
      </c>
      <c r="F27" s="55">
        <v>4124.2711274683461</v>
      </c>
      <c r="G27" s="55">
        <v>3871.7600626685744</v>
      </c>
      <c r="H27" s="216">
        <v>790</v>
      </c>
      <c r="I27" s="216">
        <v>109.22456</v>
      </c>
      <c r="J27" s="225">
        <v>83805.850000000006</v>
      </c>
      <c r="K27" s="101">
        <f t="shared" si="0"/>
        <v>4.6199162262163966</v>
      </c>
      <c r="N27" s="244"/>
      <c r="O27" s="250" t="s">
        <v>215</v>
      </c>
      <c r="P27" s="251">
        <v>3885.5364203699696</v>
      </c>
      <c r="Q27" s="154">
        <v>3583.9617684689983</v>
      </c>
      <c r="R27" s="154">
        <v>3235.4876388267753</v>
      </c>
      <c r="S27" s="154">
        <v>4073.5151294908906</v>
      </c>
      <c r="T27" s="154">
        <v>4117.4991986583464</v>
      </c>
      <c r="U27" s="251">
        <v>740</v>
      </c>
      <c r="V27" s="251">
        <v>104.95744000000001</v>
      </c>
      <c r="W27" s="252">
        <v>80063.77</v>
      </c>
      <c r="X27" s="151">
        <v>5.1427745641484854</v>
      </c>
    </row>
    <row r="28" spans="1:24">
      <c r="A28" s="210"/>
      <c r="B28" s="215" t="s">
        <v>57</v>
      </c>
      <c r="C28" s="216">
        <v>111.26757637792637</v>
      </c>
      <c r="D28" s="55">
        <v>98.784315733048416</v>
      </c>
      <c r="E28" s="55">
        <v>41.504767153328331</v>
      </c>
      <c r="F28" s="55">
        <v>106.34907767825725</v>
      </c>
      <c r="G28" s="55">
        <v>16.028112255708173</v>
      </c>
      <c r="H28" s="216">
        <v>6800</v>
      </c>
      <c r="I28" s="216">
        <v>2.1192799999999998</v>
      </c>
      <c r="J28" s="225">
        <v>15747.28</v>
      </c>
      <c r="K28" s="101">
        <f t="shared" si="0"/>
        <v>0.10178336992615977</v>
      </c>
      <c r="N28" s="244"/>
      <c r="O28" s="250" t="s">
        <v>57</v>
      </c>
      <c r="P28" s="251">
        <v>87.209069621350082</v>
      </c>
      <c r="Q28" s="154">
        <v>111.26757637792636</v>
      </c>
      <c r="R28" s="154">
        <v>98.78431573304843</v>
      </c>
      <c r="S28" s="154">
        <v>41.504767153328338</v>
      </c>
      <c r="T28" s="154">
        <v>106.34907767825729</v>
      </c>
      <c r="U28" s="251">
        <v>6610</v>
      </c>
      <c r="V28" s="251">
        <v>2.0251399999999999</v>
      </c>
      <c r="W28" s="252">
        <v>13681.45</v>
      </c>
      <c r="X28" s="151">
        <v>0.77732314687593262</v>
      </c>
    </row>
    <row r="29" spans="1:24">
      <c r="A29" s="210"/>
      <c r="B29" s="215" t="s">
        <v>216</v>
      </c>
      <c r="C29" s="216">
        <v>100.33505707485942</v>
      </c>
      <c r="D29" s="55">
        <v>113.93810881133678</v>
      </c>
      <c r="E29" s="55">
        <v>91.98517720140984</v>
      </c>
      <c r="F29" s="55">
        <v>278.44765163677232</v>
      </c>
      <c r="G29" s="55">
        <v>188.70737063671152</v>
      </c>
      <c r="H29" s="216">
        <v>700</v>
      </c>
      <c r="I29" s="216">
        <v>2.2801</v>
      </c>
      <c r="J29" s="225">
        <v>1595.42</v>
      </c>
      <c r="K29" s="101">
        <f t="shared" si="0"/>
        <v>11.82806851090694</v>
      </c>
      <c r="N29" s="244"/>
      <c r="O29" s="250" t="s">
        <v>216</v>
      </c>
      <c r="P29" s="251">
        <v>112.29789265757279</v>
      </c>
      <c r="Q29" s="154">
        <v>100.33505707485942</v>
      </c>
      <c r="R29" s="154">
        <v>107.68262881133677</v>
      </c>
      <c r="S29" s="154">
        <v>91.722397201409862</v>
      </c>
      <c r="T29" s="154">
        <v>269.62310063677239</v>
      </c>
      <c r="U29" s="251">
        <v>450</v>
      </c>
      <c r="V29" s="251">
        <v>2.1005699999999998</v>
      </c>
      <c r="W29" s="252">
        <v>986.63</v>
      </c>
      <c r="X29" s="151">
        <v>27.327681160797095</v>
      </c>
    </row>
    <row r="30" spans="1:24">
      <c r="A30" s="210"/>
      <c r="B30" s="215" t="s">
        <v>59</v>
      </c>
      <c r="C30" s="216">
        <v>1123.1269771737802</v>
      </c>
      <c r="D30" s="55">
        <v>1770.4818427013381</v>
      </c>
      <c r="E30" s="55">
        <v>1318.654630819439</v>
      </c>
      <c r="F30" s="55">
        <v>1263.0467899072446</v>
      </c>
      <c r="G30" s="55">
        <v>719.3113424997689</v>
      </c>
      <c r="H30" s="216">
        <v>2130</v>
      </c>
      <c r="I30" s="216">
        <v>29.767109999999999</v>
      </c>
      <c r="J30" s="225">
        <v>64270.239999999998</v>
      </c>
      <c r="K30" s="101">
        <f t="shared" si="0"/>
        <v>1.1191981584319102</v>
      </c>
      <c r="N30" s="244"/>
      <c r="O30" s="250" t="s">
        <v>59</v>
      </c>
      <c r="P30" s="251">
        <v>1328.1662744287989</v>
      </c>
      <c r="Q30" s="154">
        <v>1123.1269771737802</v>
      </c>
      <c r="R30" s="154">
        <v>1768.6906927013383</v>
      </c>
      <c r="S30" s="154">
        <v>1316.2243708194394</v>
      </c>
      <c r="T30" s="154">
        <v>1256.7008372872442</v>
      </c>
      <c r="U30" s="251">
        <v>1490</v>
      </c>
      <c r="V30" s="251">
        <v>28.833629999999999</v>
      </c>
      <c r="W30" s="252">
        <v>45763.62</v>
      </c>
      <c r="X30" s="151">
        <v>2.7460695576251268</v>
      </c>
    </row>
    <row r="31" spans="1:24">
      <c r="A31" s="210"/>
      <c r="B31" s="215" t="s">
        <v>217</v>
      </c>
      <c r="C31" s="216">
        <v>563.12061563710063</v>
      </c>
      <c r="D31" s="55">
        <v>538.92512991420404</v>
      </c>
      <c r="E31" s="55">
        <v>566.7561457238611</v>
      </c>
      <c r="F31" s="55">
        <v>472.26718231345905</v>
      </c>
      <c r="G31" s="55">
        <v>402.67684871059788</v>
      </c>
      <c r="H31" s="216">
        <v>830</v>
      </c>
      <c r="I31" s="216">
        <v>12.41432</v>
      </c>
      <c r="J31" s="225">
        <v>10371.790000000001</v>
      </c>
      <c r="K31" s="101">
        <f t="shared" si="0"/>
        <v>3.8824238507586233</v>
      </c>
      <c r="N31" s="244"/>
      <c r="O31" s="250" t="s">
        <v>217</v>
      </c>
      <c r="P31" s="251">
        <v>467.53783021516688</v>
      </c>
      <c r="Q31" s="154">
        <v>563.12061563710051</v>
      </c>
      <c r="R31" s="154">
        <v>538.03709991420408</v>
      </c>
      <c r="S31" s="154">
        <v>555.43168572386128</v>
      </c>
      <c r="T31" s="154">
        <v>457.3308061934589</v>
      </c>
      <c r="U31" s="251">
        <v>800</v>
      </c>
      <c r="V31" s="251">
        <v>12.717180000000001</v>
      </c>
      <c r="W31" s="252">
        <v>10440.84</v>
      </c>
      <c r="X31" s="151">
        <v>4.380210846957322</v>
      </c>
    </row>
    <row r="32" spans="1:24">
      <c r="A32" s="210"/>
      <c r="B32" s="215" t="s">
        <v>218</v>
      </c>
      <c r="C32" s="216">
        <v>0.51685029217905742</v>
      </c>
      <c r="D32" s="55">
        <v>7.4857574015564703</v>
      </c>
      <c r="E32" s="55">
        <v>6.9235318773505545</v>
      </c>
      <c r="F32" s="55">
        <v>6.9265448564635781</v>
      </c>
      <c r="G32" s="55">
        <v>2.4615461708080422</v>
      </c>
      <c r="H32" s="216">
        <v>7050</v>
      </c>
      <c r="I32" s="216">
        <v>1.30897</v>
      </c>
      <c r="J32" s="225">
        <v>10310.629999999999</v>
      </c>
      <c r="K32" s="101">
        <f t="shared" si="0"/>
        <v>2.3873867754036777E-2</v>
      </c>
      <c r="N32" s="244"/>
      <c r="O32" s="250" t="s">
        <v>218</v>
      </c>
      <c r="P32" s="251">
        <v>4.625307919475544</v>
      </c>
      <c r="Q32" s="154">
        <v>0.51685029217905476</v>
      </c>
      <c r="R32" s="154">
        <v>7.4857574015564685</v>
      </c>
      <c r="S32" s="154">
        <v>6.9235318773505545</v>
      </c>
      <c r="T32" s="154">
        <v>6.9214478564635789</v>
      </c>
      <c r="U32" s="251">
        <v>7060</v>
      </c>
      <c r="V32" s="251">
        <v>1.26769</v>
      </c>
      <c r="W32" s="252">
        <v>9752.48</v>
      </c>
      <c r="X32" s="151">
        <v>7.0971156633631433E-2</v>
      </c>
    </row>
    <row r="33" spans="1:24">
      <c r="A33" s="210"/>
      <c r="B33" s="215" t="s">
        <v>219</v>
      </c>
      <c r="C33" s="216">
        <v>110.25485017509303</v>
      </c>
      <c r="D33" s="55">
        <v>95.039579480011795</v>
      </c>
      <c r="E33" s="55">
        <v>196.82327514009592</v>
      </c>
      <c r="F33" s="55">
        <v>113.35689471359895</v>
      </c>
      <c r="G33" s="55">
        <v>131.04284698007467</v>
      </c>
      <c r="H33" s="216">
        <v>750</v>
      </c>
      <c r="I33" s="216">
        <v>1.8743099999999999</v>
      </c>
      <c r="J33" s="225">
        <v>1456.1</v>
      </c>
      <c r="K33" s="101">
        <f t="shared" si="0"/>
        <v>8.9995774315002173</v>
      </c>
      <c r="N33" s="244"/>
      <c r="O33" s="250" t="s">
        <v>219</v>
      </c>
      <c r="P33" s="251">
        <v>105.62995149039378</v>
      </c>
      <c r="Q33" s="154">
        <v>110.25485017509304</v>
      </c>
      <c r="R33" s="154">
        <v>95.039579480011795</v>
      </c>
      <c r="S33" s="154">
        <v>196.82327514009589</v>
      </c>
      <c r="T33" s="154">
        <v>113.41982936359894</v>
      </c>
      <c r="U33" s="251">
        <v>660</v>
      </c>
      <c r="V33" s="251">
        <v>1.86128</v>
      </c>
      <c r="W33" s="252">
        <v>1349.68</v>
      </c>
      <c r="X33" s="151">
        <v>8.4034607731906039</v>
      </c>
    </row>
    <row r="34" spans="1:24">
      <c r="A34" s="210"/>
      <c r="B34" s="215" t="s">
        <v>62</v>
      </c>
      <c r="C34" s="216">
        <v>2661.0296334431901</v>
      </c>
      <c r="D34" s="55">
        <v>2463.5244835419016</v>
      </c>
      <c r="E34" s="55">
        <v>2188.3853962462053</v>
      </c>
      <c r="F34" s="55">
        <v>2480.2218618460893</v>
      </c>
      <c r="G34" s="55">
        <v>1463.2896804840148</v>
      </c>
      <c r="H34" s="216">
        <v>1620</v>
      </c>
      <c r="I34" s="216">
        <v>51.393009999999997</v>
      </c>
      <c r="J34" s="225">
        <v>87180.160000000003</v>
      </c>
      <c r="K34" s="101">
        <f t="shared" si="0"/>
        <v>1.6784663855675588</v>
      </c>
      <c r="N34" s="244"/>
      <c r="O34" s="250" t="s">
        <v>62</v>
      </c>
      <c r="P34" s="251">
        <v>3306.8407120103175</v>
      </c>
      <c r="Q34" s="154">
        <v>2661.0296334431901</v>
      </c>
      <c r="R34" s="154">
        <v>2464.1828835419019</v>
      </c>
      <c r="S34" s="154">
        <v>2187.7400962462057</v>
      </c>
      <c r="T34" s="154">
        <v>2474.7643138460899</v>
      </c>
      <c r="U34" s="251">
        <v>1440</v>
      </c>
      <c r="V34" s="251">
        <v>49.699860000000001</v>
      </c>
      <c r="W34" s="252">
        <v>74117.87</v>
      </c>
      <c r="X34" s="151">
        <v>3.3389576816577295</v>
      </c>
    </row>
    <row r="35" spans="1:24">
      <c r="A35" s="210"/>
      <c r="B35" s="215" t="s">
        <v>63</v>
      </c>
      <c r="C35" s="216">
        <v>107.17426552005207</v>
      </c>
      <c r="D35" s="55">
        <v>86.489840729669339</v>
      </c>
      <c r="E35" s="55">
        <v>112.06663402072004</v>
      </c>
      <c r="F35" s="55">
        <v>145.66360488136374</v>
      </c>
      <c r="G35" s="55">
        <v>63.310545256340696</v>
      </c>
      <c r="H35" s="216">
        <v>1380</v>
      </c>
      <c r="I35" s="216">
        <v>2.1081300000000001</v>
      </c>
      <c r="J35" s="225">
        <v>3130.2</v>
      </c>
      <c r="K35" s="101">
        <f t="shared" si="0"/>
        <v>2.022571888580305</v>
      </c>
      <c r="N35" s="244"/>
      <c r="O35" s="250" t="s">
        <v>63</v>
      </c>
      <c r="P35" s="251">
        <v>320.67440998784303</v>
      </c>
      <c r="Q35" s="154">
        <v>107.1742655200521</v>
      </c>
      <c r="R35" s="154">
        <v>83.139840729669345</v>
      </c>
      <c r="S35" s="154">
        <v>112.31676402072004</v>
      </c>
      <c r="T35" s="154">
        <v>146.79160488136375</v>
      </c>
      <c r="U35" s="251">
        <v>1280</v>
      </c>
      <c r="V35" s="251">
        <v>2.2333400000000001</v>
      </c>
      <c r="W35" s="252">
        <v>2957.39</v>
      </c>
      <c r="X35" s="151">
        <v>4.9635524865291281</v>
      </c>
    </row>
    <row r="36" spans="1:24">
      <c r="A36" s="210"/>
      <c r="B36" s="215" t="s">
        <v>430</v>
      </c>
      <c r="C36" s="216">
        <v>749.59479831685724</v>
      </c>
      <c r="D36" s="55">
        <v>1094.4309414280933</v>
      </c>
      <c r="E36" s="55">
        <v>819.03339750480177</v>
      </c>
      <c r="F36" s="55">
        <v>630.63149385963686</v>
      </c>
      <c r="G36" s="55">
        <v>289.40489740264979</v>
      </c>
      <c r="H36" s="216">
        <v>600</v>
      </c>
      <c r="I36" s="216">
        <v>4.8189799999999998</v>
      </c>
      <c r="J36" s="225">
        <v>2812</v>
      </c>
      <c r="K36" s="101">
        <f t="shared" si="0"/>
        <v>10.291781557704475</v>
      </c>
      <c r="N36" s="244"/>
      <c r="O36" s="250" t="s">
        <v>430</v>
      </c>
      <c r="P36" s="251">
        <v>535.93237731101976</v>
      </c>
      <c r="Q36" s="154">
        <v>749.59479831685724</v>
      </c>
      <c r="R36" s="154">
        <v>1094.4309414280935</v>
      </c>
      <c r="S36" s="154">
        <v>815.11933750480284</v>
      </c>
      <c r="T36" s="154">
        <v>621.64981712963697</v>
      </c>
      <c r="U36" s="251">
        <v>380</v>
      </c>
      <c r="V36" s="251">
        <v>4.7319100000000001</v>
      </c>
      <c r="W36" s="252">
        <v>1855.11</v>
      </c>
      <c r="X36" s="151">
        <v>33.510132398059248</v>
      </c>
    </row>
    <row r="37" spans="1:24">
      <c r="A37" s="210"/>
      <c r="B37" s="215" t="s">
        <v>65</v>
      </c>
      <c r="C37" s="216">
        <v>588.12128894931925</v>
      </c>
      <c r="D37" s="55">
        <v>677.50887676510251</v>
      </c>
      <c r="E37" s="55">
        <v>621.58237324832487</v>
      </c>
      <c r="F37" s="55">
        <v>779.03611879324535</v>
      </c>
      <c r="G37" s="55">
        <v>451.65540861254971</v>
      </c>
      <c r="H37" s="216">
        <v>440</v>
      </c>
      <c r="I37" s="216">
        <v>26.262370000000001</v>
      </c>
      <c r="J37" s="225">
        <v>11701.66</v>
      </c>
      <c r="K37" s="101">
        <f t="shared" si="0"/>
        <v>3.8597550143530892</v>
      </c>
      <c r="N37" s="244"/>
      <c r="O37" s="250" t="s">
        <v>65</v>
      </c>
      <c r="P37" s="251">
        <v>499.2801531408137</v>
      </c>
      <c r="Q37" s="154">
        <v>588.12128894931936</v>
      </c>
      <c r="R37" s="154">
        <v>676.96795676510226</v>
      </c>
      <c r="S37" s="154">
        <v>621.79570324832468</v>
      </c>
      <c r="T37" s="154">
        <v>779.59390479324509</v>
      </c>
      <c r="U37" s="251">
        <v>400</v>
      </c>
      <c r="V37" s="251">
        <v>25.570900000000002</v>
      </c>
      <c r="W37" s="252">
        <v>11146.04</v>
      </c>
      <c r="X37" s="151">
        <v>6.9943576803353027</v>
      </c>
    </row>
    <row r="38" spans="1:24">
      <c r="A38" s="210"/>
      <c r="B38" s="215" t="s">
        <v>66</v>
      </c>
      <c r="C38" s="216">
        <v>931.15890328076784</v>
      </c>
      <c r="D38" s="55">
        <v>1049.3826619720417</v>
      </c>
      <c r="E38" s="55">
        <v>1241.6072846832296</v>
      </c>
      <c r="F38" s="55">
        <v>1517.5629991940366</v>
      </c>
      <c r="G38" s="55">
        <v>715.9005228126523</v>
      </c>
      <c r="H38" s="216">
        <v>360</v>
      </c>
      <c r="I38" s="216">
        <v>18.143319999999999</v>
      </c>
      <c r="J38" s="225">
        <v>7045.75</v>
      </c>
      <c r="K38" s="101">
        <f t="shared" si="0"/>
        <v>10.1607426152312</v>
      </c>
      <c r="N38" s="244"/>
      <c r="O38" s="250" t="s">
        <v>66</v>
      </c>
      <c r="P38" s="251">
        <v>1132.5487495151897</v>
      </c>
      <c r="Q38" s="154">
        <v>931.15890328076773</v>
      </c>
      <c r="R38" s="154">
        <v>1049.3826619720414</v>
      </c>
      <c r="S38" s="154">
        <v>1241.2652946832297</v>
      </c>
      <c r="T38" s="154">
        <v>1515.465785034037</v>
      </c>
      <c r="U38" s="251">
        <v>320</v>
      </c>
      <c r="V38" s="251">
        <v>18.6221</v>
      </c>
      <c r="W38" s="252">
        <v>6160.88</v>
      </c>
      <c r="X38" s="151">
        <v>24.598203260476375</v>
      </c>
    </row>
    <row r="39" spans="1:24">
      <c r="A39" s="210"/>
      <c r="B39" s="215" t="s">
        <v>67</v>
      </c>
      <c r="C39" s="216">
        <v>1235.83810256682</v>
      </c>
      <c r="D39" s="55">
        <v>1201.6032154793552</v>
      </c>
      <c r="E39" s="55">
        <v>1205.0570580644123</v>
      </c>
      <c r="F39" s="55">
        <v>1359.9694407022432</v>
      </c>
      <c r="G39" s="55">
        <v>997.40259708615747</v>
      </c>
      <c r="H39" s="216">
        <v>830</v>
      </c>
      <c r="I39" s="216">
        <v>19.07769</v>
      </c>
      <c r="J39" s="225">
        <v>16615.88</v>
      </c>
      <c r="K39" s="101">
        <f t="shared" si="0"/>
        <v>6.0027070313829745</v>
      </c>
      <c r="N39" s="244"/>
      <c r="O39" s="250" t="s">
        <v>67</v>
      </c>
      <c r="P39" s="251">
        <v>1397.5609749918326</v>
      </c>
      <c r="Q39" s="154">
        <v>1235.8381025668202</v>
      </c>
      <c r="R39" s="154">
        <v>1204.1340454793553</v>
      </c>
      <c r="S39" s="154">
        <v>1207.8602880644121</v>
      </c>
      <c r="T39" s="154">
        <v>1356.3863419922427</v>
      </c>
      <c r="U39" s="251">
        <v>770</v>
      </c>
      <c r="V39" s="251">
        <v>18.541979999999999</v>
      </c>
      <c r="W39" s="252">
        <v>14916.21</v>
      </c>
      <c r="X39" s="151">
        <v>9.0933711847194623</v>
      </c>
    </row>
    <row r="40" spans="1:24">
      <c r="A40" s="210"/>
      <c r="B40" s="215" t="s">
        <v>220</v>
      </c>
      <c r="C40" s="216">
        <v>44.592833393886977</v>
      </c>
      <c r="D40" s="55">
        <v>78.42479801671891</v>
      </c>
      <c r="E40" s="55">
        <v>42.335067607557406</v>
      </c>
      <c r="F40" s="55">
        <v>11.652824863790801</v>
      </c>
      <c r="G40" s="55">
        <v>23.837246092264554</v>
      </c>
      <c r="H40" s="216">
        <v>12050</v>
      </c>
      <c r="I40" s="216">
        <v>1.2653000000000001</v>
      </c>
      <c r="J40" s="225">
        <v>15615.04</v>
      </c>
      <c r="K40" s="101">
        <f t="shared" si="0"/>
        <v>0.15265568382959346</v>
      </c>
      <c r="N40" s="244"/>
      <c r="O40" s="250" t="s">
        <v>220</v>
      </c>
      <c r="P40" s="251">
        <v>145.73736110857774</v>
      </c>
      <c r="Q40" s="154">
        <v>44.59283339388697</v>
      </c>
      <c r="R40" s="154">
        <v>78.42479801671891</v>
      </c>
      <c r="S40" s="154">
        <v>42.335067607557413</v>
      </c>
      <c r="T40" s="154">
        <v>11.638276863790807</v>
      </c>
      <c r="U40" s="251">
        <v>10140</v>
      </c>
      <c r="V40" s="251">
        <v>1.26461</v>
      </c>
      <c r="W40" s="252">
        <v>13510.39</v>
      </c>
      <c r="X40" s="151">
        <v>8.6143159922036361E-2</v>
      </c>
    </row>
    <row r="41" spans="1:24">
      <c r="A41" s="210"/>
      <c r="B41" s="215" t="s">
        <v>221</v>
      </c>
      <c r="C41" s="216">
        <v>260.7066869876632</v>
      </c>
      <c r="D41" s="55">
        <v>329.46298780924735</v>
      </c>
      <c r="E41" s="55">
        <v>307.29086344280637</v>
      </c>
      <c r="F41" s="55">
        <v>290.89438662454751</v>
      </c>
      <c r="G41" s="55">
        <v>282.43287272484343</v>
      </c>
      <c r="H41" s="216">
        <v>1190</v>
      </c>
      <c r="I41" s="216">
        <v>4.4033199999999999</v>
      </c>
      <c r="J41" s="225">
        <v>5333.47</v>
      </c>
      <c r="K41" s="101">
        <f t="shared" si="0"/>
        <v>5.2954806668987251</v>
      </c>
      <c r="N41" s="244"/>
      <c r="O41" s="250" t="s">
        <v>221</v>
      </c>
      <c r="P41" s="251">
        <v>294.7422925649181</v>
      </c>
      <c r="Q41" s="154">
        <v>260.7066869876632</v>
      </c>
      <c r="R41" s="154">
        <v>318.00325780924732</v>
      </c>
      <c r="S41" s="154">
        <v>294.0752134428065</v>
      </c>
      <c r="T41" s="154">
        <v>284.46488662454749</v>
      </c>
      <c r="U41" s="251">
        <v>1100</v>
      </c>
      <c r="V41" s="251">
        <v>4.4201800000000002</v>
      </c>
      <c r="W41" s="252">
        <v>4967.3100000000004</v>
      </c>
      <c r="X41" s="151">
        <v>5.7267391530737459</v>
      </c>
    </row>
    <row r="42" spans="1:24">
      <c r="A42" s="210"/>
      <c r="B42" s="215" t="s">
        <v>71</v>
      </c>
      <c r="C42" s="216">
        <v>2106.009796900335</v>
      </c>
      <c r="D42" s="55">
        <v>1819.1249154300456</v>
      </c>
      <c r="E42" s="55">
        <v>1533.7727941975334</v>
      </c>
      <c r="F42" s="55">
        <v>1806.0936754195538</v>
      </c>
      <c r="G42" s="55">
        <v>1131.200436605586</v>
      </c>
      <c r="H42" s="216">
        <v>440</v>
      </c>
      <c r="I42" s="216">
        <v>29.49596</v>
      </c>
      <c r="J42" s="225">
        <v>14147</v>
      </c>
      <c r="K42" s="101">
        <f t="shared" si="0"/>
        <v>7.9960446497885487</v>
      </c>
      <c r="N42" s="244"/>
      <c r="O42" s="250" t="s">
        <v>71</v>
      </c>
      <c r="P42" s="251">
        <v>2312.7005674891725</v>
      </c>
      <c r="Q42" s="154">
        <v>2106.0097969003355</v>
      </c>
      <c r="R42" s="154">
        <v>1814.7429454300454</v>
      </c>
      <c r="S42" s="154">
        <v>1529.128354197534</v>
      </c>
      <c r="T42" s="154">
        <v>1775.6637540095537</v>
      </c>
      <c r="U42" s="251">
        <v>420</v>
      </c>
      <c r="V42" s="251">
        <v>29.66883</v>
      </c>
      <c r="W42" s="252">
        <v>11913.88</v>
      </c>
      <c r="X42" s="151">
        <v>14.904160139346324</v>
      </c>
    </row>
    <row r="43" spans="1:24">
      <c r="A43" s="210"/>
      <c r="B43" s="215" t="s">
        <v>222</v>
      </c>
      <c r="C43" s="216">
        <v>226.22061437212884</v>
      </c>
      <c r="D43" s="55">
        <v>142.37725292449321</v>
      </c>
      <c r="E43" s="55">
        <v>170.19445056403447</v>
      </c>
      <c r="F43" s="55">
        <v>186.68894818381028</v>
      </c>
      <c r="G43" s="55">
        <v>37.310471191397404</v>
      </c>
      <c r="H43" s="216">
        <v>5250</v>
      </c>
      <c r="I43" s="216">
        <v>2.4482599999999999</v>
      </c>
      <c r="J43" s="225">
        <v>14245.98</v>
      </c>
      <c r="K43" s="101">
        <f t="shared" si="0"/>
        <v>0.26190175187243986</v>
      </c>
      <c r="N43" s="244"/>
      <c r="O43" s="250" t="s">
        <v>222</v>
      </c>
      <c r="P43" s="251">
        <v>261.04341272968935</v>
      </c>
      <c r="Q43" s="154">
        <v>226.22061437212881</v>
      </c>
      <c r="R43" s="154">
        <v>142.37725292449312</v>
      </c>
      <c r="S43" s="154">
        <v>170.19445056403444</v>
      </c>
      <c r="T43" s="154">
        <v>186.68894818381034</v>
      </c>
      <c r="U43" s="251">
        <v>4600</v>
      </c>
      <c r="V43" s="251">
        <v>2.5337900000000002</v>
      </c>
      <c r="W43" s="252">
        <v>13051.63</v>
      </c>
      <c r="X43" s="151">
        <v>1.430387991260941</v>
      </c>
    </row>
    <row r="44" spans="1:24">
      <c r="A44" s="210"/>
      <c r="B44" s="215" t="s">
        <v>73</v>
      </c>
      <c r="C44" s="216">
        <v>917.77997854562284</v>
      </c>
      <c r="D44" s="55">
        <v>869.27617702687928</v>
      </c>
      <c r="E44" s="55">
        <v>952.47824022991688</v>
      </c>
      <c r="F44" s="55">
        <v>1223.0875334866664</v>
      </c>
      <c r="G44" s="55">
        <v>820.48057145704456</v>
      </c>
      <c r="H44" s="216">
        <v>380</v>
      </c>
      <c r="I44" s="216">
        <v>22.44295</v>
      </c>
      <c r="J44" s="225">
        <v>9040.14</v>
      </c>
      <c r="K44" s="101">
        <f t="shared" si="0"/>
        <v>9.0759719590298893</v>
      </c>
      <c r="N44" s="244"/>
      <c r="O44" s="250" t="s">
        <v>73</v>
      </c>
      <c r="P44" s="251">
        <v>797.30289886607068</v>
      </c>
      <c r="Q44" s="154">
        <v>917.77997854562284</v>
      </c>
      <c r="R44" s="154">
        <v>867.98671702687921</v>
      </c>
      <c r="S44" s="154">
        <v>951.37645022991683</v>
      </c>
      <c r="T44" s="154">
        <v>1206.6549177166664</v>
      </c>
      <c r="U44" s="251">
        <v>360</v>
      </c>
      <c r="V44" s="251">
        <v>21.477350000000001</v>
      </c>
      <c r="W44" s="252">
        <v>7941.75</v>
      </c>
      <c r="X44" s="151">
        <v>15.193816447466446</v>
      </c>
    </row>
    <row r="45" spans="1:24">
      <c r="A45" s="210"/>
      <c r="B45" s="215" t="s">
        <v>437</v>
      </c>
      <c r="C45" s="216">
        <v>2478.5989778399985</v>
      </c>
      <c r="D45" s="55">
        <v>2431.5367539211247</v>
      </c>
      <c r="E45" s="55">
        <v>2498.1879933001833</v>
      </c>
      <c r="F45" s="55">
        <v>3358.9623810257599</v>
      </c>
      <c r="G45" s="55">
        <v>2114.7788827930744</v>
      </c>
      <c r="H45" s="216">
        <v>1960</v>
      </c>
      <c r="I45" s="216">
        <v>195.87474</v>
      </c>
      <c r="J45" s="225">
        <v>378945.89</v>
      </c>
      <c r="K45" s="101">
        <f t="shared" si="0"/>
        <v>0.55806882686947057</v>
      </c>
      <c r="N45" s="244"/>
      <c r="O45" s="250" t="s">
        <v>437</v>
      </c>
      <c r="P45" s="251">
        <v>2515.7184014837826</v>
      </c>
      <c r="Q45" s="154">
        <v>2478.598977839998</v>
      </c>
      <c r="R45" s="154">
        <v>2431.5367539211252</v>
      </c>
      <c r="S45" s="154">
        <v>2498.1879933001828</v>
      </c>
      <c r="T45" s="154">
        <v>3358.7942090257598</v>
      </c>
      <c r="U45" s="251">
        <v>2080</v>
      </c>
      <c r="V45" s="251">
        <v>190.88631000000001</v>
      </c>
      <c r="W45" s="252">
        <v>364278.14</v>
      </c>
      <c r="X45" s="151">
        <v>0.9220411109559743</v>
      </c>
    </row>
    <row r="46" spans="1:24">
      <c r="A46" s="210"/>
      <c r="B46" s="215" t="s">
        <v>223</v>
      </c>
      <c r="C46" s="216">
        <v>1633.6807973927639</v>
      </c>
      <c r="D46" s="55">
        <v>1638.1636223138617</v>
      </c>
      <c r="E46" s="55">
        <v>1762.5975847153384</v>
      </c>
      <c r="F46" s="55">
        <v>2009.1969226869476</v>
      </c>
      <c r="G46" s="55">
        <v>1153.9401960984098</v>
      </c>
      <c r="H46" s="216">
        <v>620</v>
      </c>
      <c r="I46" s="216">
        <v>42.723140000000001</v>
      </c>
      <c r="J46" s="225">
        <v>26607.65</v>
      </c>
      <c r="K46" s="101">
        <f t="shared" si="0"/>
        <v>4.3368737791515208</v>
      </c>
      <c r="N46" s="244"/>
      <c r="O46" s="250" t="s">
        <v>223</v>
      </c>
      <c r="P46" s="251">
        <v>1697.0896163621808</v>
      </c>
      <c r="Q46" s="154">
        <v>1633.6807973927641</v>
      </c>
      <c r="R46" s="154">
        <v>1628.2852723138619</v>
      </c>
      <c r="S46" s="154">
        <v>1756.8519947153393</v>
      </c>
      <c r="T46" s="154">
        <v>2008.119711686948</v>
      </c>
      <c r="U46" s="251">
        <v>600</v>
      </c>
      <c r="V46" s="251">
        <v>42.862960000000001</v>
      </c>
      <c r="W46" s="252">
        <v>25280.61</v>
      </c>
      <c r="X46" s="151">
        <v>7.9433198474520514</v>
      </c>
    </row>
    <row r="47" spans="1:24">
      <c r="A47" s="210"/>
      <c r="B47" s="215" t="s">
        <v>432</v>
      </c>
      <c r="C47" s="216">
        <v>610.99920406744513</v>
      </c>
      <c r="D47" s="55">
        <v>486.73453589992079</v>
      </c>
      <c r="E47" s="55">
        <v>506.61040055936229</v>
      </c>
      <c r="F47" s="55">
        <v>511.98427163659204</v>
      </c>
      <c r="G47" s="55">
        <v>471.98168983030081</v>
      </c>
      <c r="H47" s="216">
        <v>480</v>
      </c>
      <c r="I47" s="216">
        <v>4.6663800000000002</v>
      </c>
      <c r="J47" s="225">
        <v>2385.58</v>
      </c>
      <c r="K47" s="101">
        <f t="shared" si="0"/>
        <v>19.784777279751708</v>
      </c>
      <c r="N47" s="244"/>
      <c r="O47" s="250" t="s">
        <v>432</v>
      </c>
      <c r="P47" s="251">
        <v>202.81733964111024</v>
      </c>
      <c r="Q47" s="154">
        <v>610.99920406744513</v>
      </c>
      <c r="R47" s="154">
        <v>486.73453589992079</v>
      </c>
      <c r="S47" s="154">
        <v>500.95597055936224</v>
      </c>
      <c r="T47" s="154">
        <v>507.81459721659195</v>
      </c>
      <c r="U47" s="251">
        <v>390</v>
      </c>
      <c r="V47" s="251">
        <v>4.6590800000000003</v>
      </c>
      <c r="W47" s="252">
        <v>1954.47</v>
      </c>
      <c r="X47" s="151">
        <v>25.982214984962265</v>
      </c>
    </row>
    <row r="48" spans="1:24">
      <c r="A48" s="210"/>
      <c r="B48" s="215" t="s">
        <v>423</v>
      </c>
      <c r="C48" s="216">
        <v>2400.0184705827237</v>
      </c>
      <c r="D48" s="55">
        <v>2599.0401132019651</v>
      </c>
      <c r="E48" s="55">
        <v>2102.2134025358187</v>
      </c>
      <c r="F48" s="55">
        <v>2292.6421975533467</v>
      </c>
      <c r="G48" s="55">
        <v>1701.8174094264377</v>
      </c>
      <c r="H48" s="216">
        <v>490</v>
      </c>
      <c r="I48" s="216">
        <v>84.068089999999998</v>
      </c>
      <c r="J48" s="225">
        <v>45549.72</v>
      </c>
      <c r="K48" s="101">
        <f t="shared" si="0"/>
        <v>3.7361753473488699</v>
      </c>
      <c r="N48" s="244"/>
      <c r="O48" s="250" t="s">
        <v>423</v>
      </c>
      <c r="P48" s="251">
        <v>2584.0074283630343</v>
      </c>
      <c r="Q48" s="154">
        <v>2400.0184705827232</v>
      </c>
      <c r="R48" s="154">
        <v>2599.0401132019647</v>
      </c>
      <c r="S48" s="154">
        <v>2102.2134025358187</v>
      </c>
      <c r="T48" s="154">
        <v>2280.2107879133473</v>
      </c>
      <c r="U48" s="251">
        <v>450</v>
      </c>
      <c r="V48" s="251">
        <v>81.33999</v>
      </c>
      <c r="W48" s="252">
        <v>36499.71</v>
      </c>
      <c r="X48" s="151">
        <v>6.2472024789055789</v>
      </c>
    </row>
    <row r="49" spans="1:24">
      <c r="A49" s="210"/>
      <c r="B49" s="215" t="s">
        <v>75</v>
      </c>
      <c r="C49" s="216">
        <v>1035.0324365902977</v>
      </c>
      <c r="D49" s="55">
        <v>1088.3213065037794</v>
      </c>
      <c r="E49" s="55">
        <v>1150.4733347763829</v>
      </c>
      <c r="F49" s="55">
        <v>1231.1960917559093</v>
      </c>
      <c r="G49" s="55">
        <v>842.2746090795597</v>
      </c>
      <c r="H49" s="216">
        <v>780</v>
      </c>
      <c r="I49" s="216">
        <v>12.30194</v>
      </c>
      <c r="J49" s="225">
        <v>9308.1200000000008</v>
      </c>
      <c r="K49" s="101">
        <f t="shared" si="0"/>
        <v>9.0488155404051476</v>
      </c>
      <c r="N49" s="244"/>
      <c r="O49" s="250" t="s">
        <v>75</v>
      </c>
      <c r="P49" s="251">
        <v>1086.2892617833452</v>
      </c>
      <c r="Q49" s="154">
        <v>1035.0324365902977</v>
      </c>
      <c r="R49" s="154">
        <v>1085.3298965037798</v>
      </c>
      <c r="S49" s="154">
        <v>1147.444374776383</v>
      </c>
      <c r="T49" s="154">
        <v>1225.3950397559095</v>
      </c>
      <c r="U49" s="251">
        <v>720</v>
      </c>
      <c r="V49" s="251">
        <v>12.208410000000001</v>
      </c>
      <c r="W49" s="252">
        <v>8935.86</v>
      </c>
      <c r="X49" s="151">
        <v>13.713230061302543</v>
      </c>
    </row>
    <row r="50" spans="1:24">
      <c r="A50" s="210"/>
      <c r="B50" s="215" t="s">
        <v>446</v>
      </c>
      <c r="C50" s="216">
        <v>131.34929788514168</v>
      </c>
      <c r="D50" s="55">
        <v>81.915821443915277</v>
      </c>
      <c r="E50" s="55">
        <v>106.49412171175074</v>
      </c>
      <c r="F50" s="55">
        <v>65.628389252656277</v>
      </c>
      <c r="G50" s="55">
        <v>66.99348176397001</v>
      </c>
      <c r="H50" s="216"/>
      <c r="I50" s="216">
        <v>7.8399999999999997E-3</v>
      </c>
      <c r="J50" s="225"/>
      <c r="K50" s="101" t="e">
        <f t="shared" si="0"/>
        <v>#DIV/0!</v>
      </c>
      <c r="N50" s="244"/>
      <c r="O50" s="250" t="s">
        <v>446</v>
      </c>
      <c r="P50" s="251">
        <v>138.82407377129516</v>
      </c>
      <c r="Q50" s="154">
        <v>131.34929788514171</v>
      </c>
      <c r="R50" s="154">
        <v>81.915821443915291</v>
      </c>
      <c r="S50" s="154">
        <v>106.49412171175074</v>
      </c>
      <c r="T50" s="154">
        <v>65.628389252656262</v>
      </c>
      <c r="U50" s="251"/>
      <c r="V50" s="251">
        <v>7.8399999999999997E-3</v>
      </c>
      <c r="W50" s="252"/>
      <c r="X50" s="151" t="e">
        <v>#DIV/0!</v>
      </c>
    </row>
    <row r="51" spans="1:24">
      <c r="A51" s="210"/>
      <c r="B51" s="215" t="s">
        <v>433</v>
      </c>
      <c r="C51" s="216">
        <v>41.37708250576955</v>
      </c>
      <c r="D51" s="55">
        <v>48.949905806527767</v>
      </c>
      <c r="E51" s="55">
        <v>47.035991137594266</v>
      </c>
      <c r="F51" s="55">
        <v>40.226552196867274</v>
      </c>
      <c r="G51" s="55">
        <v>28.752253943984616</v>
      </c>
      <c r="H51" s="216">
        <v>1890</v>
      </c>
      <c r="I51" s="216">
        <v>0.21103</v>
      </c>
      <c r="J51" s="225">
        <v>424.77</v>
      </c>
      <c r="K51" s="101">
        <f t="shared" si="0"/>
        <v>6.7688993911963218</v>
      </c>
      <c r="N51" s="244"/>
      <c r="O51" s="250" t="s">
        <v>433</v>
      </c>
      <c r="P51" s="251">
        <v>53.749442941417946</v>
      </c>
      <c r="Q51" s="154">
        <v>41.377082505769565</v>
      </c>
      <c r="R51" s="154">
        <v>48.949905806527767</v>
      </c>
      <c r="S51" s="154">
        <v>47.035991137594259</v>
      </c>
      <c r="T51" s="154">
        <v>40.270042486867283</v>
      </c>
      <c r="U51" s="251">
        <v>1770</v>
      </c>
      <c r="V51" s="251">
        <v>0.20433000000000001</v>
      </c>
      <c r="W51" s="252">
        <v>393.1</v>
      </c>
      <c r="X51" s="151">
        <v>10.244223476689719</v>
      </c>
    </row>
    <row r="52" spans="1:24">
      <c r="A52" s="210"/>
      <c r="B52" s="215" t="s">
        <v>224</v>
      </c>
      <c r="C52" s="216">
        <v>1108.6789054345913</v>
      </c>
      <c r="D52" s="55">
        <v>869.3994742341165</v>
      </c>
      <c r="E52" s="55">
        <v>731.21705519374541</v>
      </c>
      <c r="F52" s="55">
        <v>907.15542273428696</v>
      </c>
      <c r="G52" s="55">
        <v>493.77960875132771</v>
      </c>
      <c r="H52" s="216">
        <v>1410</v>
      </c>
      <c r="I52" s="216">
        <v>15.85436</v>
      </c>
      <c r="J52" s="225">
        <v>23435.33</v>
      </c>
      <c r="K52" s="101">
        <f t="shared" si="0"/>
        <v>2.1069880763416928</v>
      </c>
      <c r="N52" s="244"/>
      <c r="O52" s="250" t="s">
        <v>224</v>
      </c>
      <c r="P52" s="251">
        <v>994.48189877023083</v>
      </c>
      <c r="Q52" s="154">
        <v>1108.6789054345916</v>
      </c>
      <c r="R52" s="154">
        <v>879.11860423411622</v>
      </c>
      <c r="S52" s="154">
        <v>736.55164519374546</v>
      </c>
      <c r="T52" s="154">
        <v>909.79636973428717</v>
      </c>
      <c r="U52" s="251">
        <v>950</v>
      </c>
      <c r="V52" s="251">
        <v>15.850569999999999</v>
      </c>
      <c r="W52" s="252">
        <v>15805.13</v>
      </c>
      <c r="X52" s="151">
        <v>5.7563358841989096</v>
      </c>
    </row>
    <row r="53" spans="1:24">
      <c r="A53" s="210"/>
      <c r="B53" s="215" t="s">
        <v>78</v>
      </c>
      <c r="C53" s="216">
        <v>12.002857574765871</v>
      </c>
      <c r="D53" s="55">
        <v>6.7821563024841218</v>
      </c>
      <c r="E53" s="55">
        <v>5.764287960499737</v>
      </c>
      <c r="F53" s="55">
        <v>16.201306320702855</v>
      </c>
      <c r="G53" s="55"/>
      <c r="H53" s="216"/>
      <c r="I53" s="216"/>
      <c r="J53" s="225"/>
      <c r="K53" s="101" t="e">
        <f t="shared" si="0"/>
        <v>#DIV/0!</v>
      </c>
      <c r="N53" s="244"/>
      <c r="O53" s="250" t="s">
        <v>78</v>
      </c>
      <c r="P53" s="251">
        <v>27.418545637897886</v>
      </c>
      <c r="Q53" s="154">
        <v>12.002857574765871</v>
      </c>
      <c r="R53" s="154">
        <v>6.7821563024841218</v>
      </c>
      <c r="S53" s="154">
        <v>5.7642879604997379</v>
      </c>
      <c r="T53" s="154">
        <v>18.900422320702852</v>
      </c>
      <c r="U53" s="251">
        <v>14180</v>
      </c>
      <c r="V53" s="251">
        <v>9.5839999999999995E-2</v>
      </c>
      <c r="W53" s="252">
        <v>1377.99</v>
      </c>
      <c r="X53" s="151">
        <v>1.3715935762017759</v>
      </c>
    </row>
    <row r="54" spans="1:24">
      <c r="A54" s="210"/>
      <c r="B54" s="215" t="s">
        <v>79</v>
      </c>
      <c r="C54" s="216">
        <v>914.03084850864002</v>
      </c>
      <c r="D54" s="55">
        <v>946.82231532412345</v>
      </c>
      <c r="E54" s="55">
        <v>693.25658064622894</v>
      </c>
      <c r="F54" s="55">
        <v>541.16889008819555</v>
      </c>
      <c r="G54" s="55">
        <v>381.95246386437822</v>
      </c>
      <c r="H54" s="216">
        <v>500</v>
      </c>
      <c r="I54" s="216">
        <v>7.65015</v>
      </c>
      <c r="J54" s="225">
        <v>3798.49</v>
      </c>
      <c r="K54" s="101">
        <f t="shared" si="0"/>
        <v>10.055376317020139</v>
      </c>
      <c r="N54" s="244"/>
      <c r="O54" s="250" t="s">
        <v>79</v>
      </c>
      <c r="P54" s="251">
        <v>449.07263830787457</v>
      </c>
      <c r="Q54" s="154">
        <v>914.03084850863991</v>
      </c>
      <c r="R54" s="154">
        <v>946.33288532412359</v>
      </c>
      <c r="S54" s="154">
        <v>693.22424064622885</v>
      </c>
      <c r="T54" s="154">
        <v>537.59965368819564</v>
      </c>
      <c r="U54" s="251">
        <v>510</v>
      </c>
      <c r="V54" s="251">
        <v>7.5572100000000004</v>
      </c>
      <c r="W54" s="252">
        <v>3663.27</v>
      </c>
      <c r="X54" s="151">
        <v>14.675403497099468</v>
      </c>
    </row>
    <row r="55" spans="1:24">
      <c r="A55" s="210"/>
      <c r="B55" s="215" t="s">
        <v>225</v>
      </c>
      <c r="C55" s="216">
        <v>1109.1958059511308</v>
      </c>
      <c r="D55" s="55">
        <v>1260.5619426847193</v>
      </c>
      <c r="E55" s="55">
        <v>1183.6355773094572</v>
      </c>
      <c r="F55" s="55">
        <v>1760.3739307890637</v>
      </c>
      <c r="G55" s="55">
        <v>970.6319002881429</v>
      </c>
      <c r="H55" s="216"/>
      <c r="I55" s="216">
        <v>15.008150000000001</v>
      </c>
      <c r="J55" s="225">
        <v>4686.91</v>
      </c>
      <c r="K55" s="101">
        <f t="shared" si="0"/>
        <v>20.709420498540464</v>
      </c>
      <c r="N55" s="244"/>
      <c r="O55" s="250" t="s">
        <v>225</v>
      </c>
      <c r="P55" s="251">
        <v>1054.5840277595109</v>
      </c>
      <c r="Q55" s="154">
        <v>1109.195805951131</v>
      </c>
      <c r="R55" s="154">
        <v>1260.561942684719</v>
      </c>
      <c r="S55" s="154">
        <v>1183.6355773094579</v>
      </c>
      <c r="T55" s="154">
        <v>1760.3739307890633</v>
      </c>
      <c r="U55" s="251"/>
      <c r="V55" s="251">
        <v>14.742520000000001</v>
      </c>
      <c r="W55" s="252">
        <v>7336.56</v>
      </c>
      <c r="X55" s="151">
        <v>23.994541457972989</v>
      </c>
    </row>
    <row r="56" spans="1:24">
      <c r="A56" s="210"/>
      <c r="B56" s="215" t="s">
        <v>226</v>
      </c>
      <c r="C56" s="216">
        <v>874.68090442317464</v>
      </c>
      <c r="D56" s="55">
        <v>969.69553267919468</v>
      </c>
      <c r="E56" s="55">
        <v>809.0855407046995</v>
      </c>
      <c r="F56" s="55">
        <v>861.34453080087428</v>
      </c>
      <c r="G56" s="55">
        <v>658.29017043019087</v>
      </c>
      <c r="H56" s="216">
        <v>1560</v>
      </c>
      <c r="I56" s="216">
        <v>41.80153</v>
      </c>
      <c r="J56" s="225">
        <v>37949.440000000002</v>
      </c>
      <c r="K56" s="101">
        <f t="shared" si="0"/>
        <v>1.7346505519717572</v>
      </c>
      <c r="N56" s="244"/>
      <c r="O56" s="250" t="s">
        <v>226</v>
      </c>
      <c r="P56" s="251">
        <v>1507.3321614460122</v>
      </c>
      <c r="Q56" s="154">
        <v>874.68090442317475</v>
      </c>
      <c r="R56" s="154">
        <v>900.3546026791945</v>
      </c>
      <c r="S56" s="154">
        <v>810.64662070469979</v>
      </c>
      <c r="T56" s="154">
        <v>840.37937102087426</v>
      </c>
      <c r="U56" s="251">
        <v>2380</v>
      </c>
      <c r="V56" s="251">
        <v>40.533329999999999</v>
      </c>
      <c r="W56" s="252">
        <v>107383.9</v>
      </c>
      <c r="X56" s="151">
        <v>0.78259345304172634</v>
      </c>
    </row>
    <row r="57" spans="1:24">
      <c r="A57" s="210"/>
      <c r="B57" s="215" t="s">
        <v>393</v>
      </c>
      <c r="C57" s="216">
        <v>1964.1207306089977</v>
      </c>
      <c r="D57" s="55">
        <v>1674.8332370073649</v>
      </c>
      <c r="E57" s="55">
        <v>1587.0295185671862</v>
      </c>
      <c r="F57" s="55">
        <v>2183.2412173515709</v>
      </c>
      <c r="G57" s="55">
        <v>725.51810328607212</v>
      </c>
      <c r="H57" s="216"/>
      <c r="I57" s="216">
        <v>10.97592</v>
      </c>
      <c r="J57" s="225"/>
      <c r="K57" s="101" t="e">
        <f t="shared" si="0"/>
        <v>#DIV/0!</v>
      </c>
      <c r="N57" s="244"/>
      <c r="O57" s="250" t="s">
        <v>393</v>
      </c>
      <c r="P57" s="251">
        <v>1399.3012050557099</v>
      </c>
      <c r="Q57" s="154">
        <v>1964.1207306089977</v>
      </c>
      <c r="R57" s="154">
        <v>1674.8332370073642</v>
      </c>
      <c r="S57" s="154">
        <v>1587.029518567186</v>
      </c>
      <c r="T57" s="154">
        <v>2183.1704893515707</v>
      </c>
      <c r="U57" s="251"/>
      <c r="V57" s="251">
        <v>12.575710000000001</v>
      </c>
      <c r="W57" s="252"/>
      <c r="X57" s="151" t="e">
        <v>#DIV/0!</v>
      </c>
    </row>
    <row r="58" spans="1:24">
      <c r="A58" s="210"/>
      <c r="B58" s="215" t="s">
        <v>227</v>
      </c>
      <c r="C58" s="216">
        <v>2650.5186178681761</v>
      </c>
      <c r="D58" s="55">
        <v>2584.7061991995215</v>
      </c>
      <c r="E58" s="55">
        <v>2317.8931535377587</v>
      </c>
      <c r="F58" s="55">
        <v>2585.4419523545553</v>
      </c>
      <c r="G58" s="55">
        <v>1651.8814418564175</v>
      </c>
      <c r="H58" s="216">
        <v>1020</v>
      </c>
      <c r="I58" s="216">
        <v>56.318350000000002</v>
      </c>
      <c r="J58" s="225">
        <v>56210.53</v>
      </c>
      <c r="K58" s="101">
        <f t="shared" si="0"/>
        <v>2.938740200201666</v>
      </c>
      <c r="N58" s="244"/>
      <c r="O58" s="250" t="s">
        <v>227</v>
      </c>
      <c r="P58" s="251">
        <v>3433.2361264110168</v>
      </c>
      <c r="Q58" s="154">
        <v>2650.5186178681756</v>
      </c>
      <c r="R58" s="154">
        <v>2582.2381991995207</v>
      </c>
      <c r="S58" s="154">
        <v>2317.7908835377593</v>
      </c>
      <c r="T58" s="154">
        <v>2584.1699053545553</v>
      </c>
      <c r="U58" s="251">
        <v>910</v>
      </c>
      <c r="V58" s="251">
        <v>57.310020000000002</v>
      </c>
      <c r="W58" s="252">
        <v>51569.42</v>
      </c>
      <c r="X58" s="151">
        <v>5.0110509394027609</v>
      </c>
    </row>
    <row r="59" spans="1:24">
      <c r="A59" s="210"/>
      <c r="B59" s="215" t="s">
        <v>228</v>
      </c>
      <c r="C59" s="216">
        <v>391.93004802568134</v>
      </c>
      <c r="D59" s="55">
        <v>606.40889363156884</v>
      </c>
      <c r="E59" s="55">
        <v>624.45548858392397</v>
      </c>
      <c r="F59" s="55">
        <v>647.70871905705428</v>
      </c>
      <c r="G59" s="55">
        <v>600.97940963445717</v>
      </c>
      <c r="H59" s="216">
        <v>670</v>
      </c>
      <c r="I59" s="216">
        <v>15.47775</v>
      </c>
      <c r="J59" s="225">
        <v>11069.61</v>
      </c>
      <c r="K59" s="101">
        <f t="shared" si="0"/>
        <v>5.4290928915694154</v>
      </c>
      <c r="N59" s="244"/>
      <c r="O59" s="250" t="s">
        <v>228</v>
      </c>
      <c r="P59" s="251">
        <v>459.34189179140583</v>
      </c>
      <c r="Q59" s="154">
        <v>391.93004802568134</v>
      </c>
      <c r="R59" s="154">
        <v>606.65422363156881</v>
      </c>
      <c r="S59" s="154">
        <v>624.45588858392387</v>
      </c>
      <c r="T59" s="154">
        <v>647.82602195705431</v>
      </c>
      <c r="U59" s="251">
        <v>630</v>
      </c>
      <c r="V59" s="251">
        <v>14.899990000000001</v>
      </c>
      <c r="W59" s="252">
        <v>9850.74</v>
      </c>
      <c r="X59" s="151">
        <v>6.5764198624372829</v>
      </c>
    </row>
    <row r="60" spans="1:24">
      <c r="A60" s="210"/>
      <c r="B60" s="215" t="s">
        <v>86</v>
      </c>
      <c r="C60" s="216">
        <v>210.94238246419184</v>
      </c>
      <c r="D60" s="55">
        <v>199.47163598030983</v>
      </c>
      <c r="E60" s="55">
        <v>168.15226793778012</v>
      </c>
      <c r="F60" s="55">
        <v>344.4098528612397</v>
      </c>
      <c r="G60" s="55">
        <v>217.07052373163538</v>
      </c>
      <c r="H60" s="216">
        <v>650</v>
      </c>
      <c r="I60" s="216">
        <v>7.8890900000000004</v>
      </c>
      <c r="J60" s="225">
        <v>5292.83</v>
      </c>
      <c r="K60" s="101">
        <f t="shared" si="0"/>
        <v>4.1012185112999164</v>
      </c>
      <c r="N60" s="244"/>
      <c r="O60" s="250" t="s">
        <v>86</v>
      </c>
      <c r="P60" s="251">
        <v>226.32405132939655</v>
      </c>
      <c r="Q60" s="154">
        <v>210.94238246419184</v>
      </c>
      <c r="R60" s="154">
        <v>199.58497598030988</v>
      </c>
      <c r="S60" s="154">
        <v>164.97036793778011</v>
      </c>
      <c r="T60" s="154">
        <v>344.73628586123971</v>
      </c>
      <c r="U60" s="251">
        <v>610</v>
      </c>
      <c r="V60" s="251">
        <v>7.7976900000000002</v>
      </c>
      <c r="W60" s="252">
        <v>4978.8500000000004</v>
      </c>
      <c r="X60" s="151">
        <v>6.9240142977040815</v>
      </c>
    </row>
    <row r="61" spans="1:24">
      <c r="A61" s="210"/>
      <c r="B61" s="215" t="s">
        <v>229</v>
      </c>
      <c r="C61" s="216">
        <v>997.72772093811909</v>
      </c>
      <c r="D61" s="55">
        <v>797.13921499993216</v>
      </c>
      <c r="E61" s="55">
        <v>966.40460474124995</v>
      </c>
      <c r="F61" s="55">
        <v>1040.4945243140589</v>
      </c>
      <c r="G61" s="55">
        <v>475.30322343533459</v>
      </c>
      <c r="H61" s="216">
        <v>1430</v>
      </c>
      <c r="I61" s="216">
        <v>17.35182</v>
      </c>
      <c r="J61" s="225">
        <v>25952.880000000001</v>
      </c>
      <c r="K61" s="101">
        <f t="shared" si="0"/>
        <v>1.8314083964297394</v>
      </c>
      <c r="N61" s="244"/>
      <c r="O61" s="250" t="s">
        <v>229</v>
      </c>
      <c r="P61" s="251">
        <v>1145.2463857698974</v>
      </c>
      <c r="Q61" s="154">
        <v>997.72772093811909</v>
      </c>
      <c r="R61" s="154">
        <v>797.13921499993239</v>
      </c>
      <c r="S61" s="154">
        <v>964.47178474125042</v>
      </c>
      <c r="T61" s="154">
        <v>1023.4707572440589</v>
      </c>
      <c r="U61" s="251">
        <v>1300</v>
      </c>
      <c r="V61" s="251">
        <v>17.09413</v>
      </c>
      <c r="W61" s="252">
        <v>25003.05</v>
      </c>
      <c r="X61" s="151">
        <v>4.0933836361726224</v>
      </c>
    </row>
    <row r="62" spans="1:24">
      <c r="A62" s="210"/>
      <c r="B62" s="215" t="s">
        <v>89</v>
      </c>
      <c r="C62" s="216">
        <v>760.57412285394253</v>
      </c>
      <c r="D62" s="55">
        <v>788.28656021308075</v>
      </c>
      <c r="E62" s="55">
        <v>654.25271623152923</v>
      </c>
      <c r="F62" s="55">
        <v>725.83560860021169</v>
      </c>
      <c r="G62" s="55">
        <v>527.7606028922844</v>
      </c>
      <c r="H62" s="216">
        <v>1790</v>
      </c>
      <c r="I62" s="216">
        <v>14.439019999999999</v>
      </c>
      <c r="J62" s="225">
        <v>30864.12</v>
      </c>
      <c r="K62" s="101">
        <f t="shared" si="0"/>
        <v>1.7099486487620073</v>
      </c>
      <c r="N62" s="244"/>
      <c r="O62" s="250" t="s">
        <v>89</v>
      </c>
      <c r="P62" s="251">
        <v>827.53915690768065</v>
      </c>
      <c r="Q62" s="154">
        <v>760.57412285394253</v>
      </c>
      <c r="R62" s="154">
        <v>788.28656021308063</v>
      </c>
      <c r="S62" s="154">
        <v>654.25271623152912</v>
      </c>
      <c r="T62" s="154">
        <v>725.82541460021173</v>
      </c>
      <c r="U62" s="251">
        <v>910</v>
      </c>
      <c r="V62" s="251">
        <v>16.529900000000001</v>
      </c>
      <c r="W62" s="252">
        <v>15793.65</v>
      </c>
      <c r="X62" s="151">
        <v>4.5956787354424833</v>
      </c>
    </row>
    <row r="63" spans="1:24">
      <c r="A63" s="210"/>
      <c r="B63" s="215" t="s">
        <v>346</v>
      </c>
      <c r="C63" s="216">
        <v>3335.3879974035822</v>
      </c>
      <c r="D63" s="55">
        <v>2435.0861493414714</v>
      </c>
      <c r="E63" s="55">
        <v>2634.9750615843614</v>
      </c>
      <c r="F63" s="55">
        <v>2758.5463059346125</v>
      </c>
      <c r="G63" s="55">
        <v>1864.8463904504636</v>
      </c>
      <c r="H63" s="216"/>
      <c r="I63" s="216"/>
      <c r="J63" s="225"/>
      <c r="K63" s="101" t="e">
        <f t="shared" si="0"/>
        <v>#DIV/0!</v>
      </c>
      <c r="N63" s="244"/>
      <c r="O63" s="250" t="s">
        <v>346</v>
      </c>
      <c r="P63" s="251">
        <v>2481.1232261978694</v>
      </c>
      <c r="Q63" s="154">
        <v>3335.3879974035822</v>
      </c>
      <c r="R63" s="154">
        <v>2435.0861493414709</v>
      </c>
      <c r="S63" s="154">
        <v>2634.9750615843632</v>
      </c>
      <c r="T63" s="154">
        <v>2703.3894175246128</v>
      </c>
      <c r="U63" s="251"/>
      <c r="V63" s="251"/>
      <c r="W63" s="252"/>
      <c r="X63" s="151" t="e">
        <v>#DIV/0!</v>
      </c>
    </row>
    <row r="64" spans="1:24">
      <c r="A64" s="211" t="s">
        <v>230</v>
      </c>
      <c r="B64" s="207"/>
      <c r="C64" s="213">
        <v>44262.261311439281</v>
      </c>
      <c r="D64" s="214">
        <v>42840.002657652207</v>
      </c>
      <c r="E64" s="214">
        <v>41828.623742097152</v>
      </c>
      <c r="F64" s="214">
        <v>46736.482800368976</v>
      </c>
      <c r="G64" s="214">
        <v>29884.577190178843</v>
      </c>
      <c r="H64" s="213">
        <v>93010</v>
      </c>
      <c r="I64" s="213">
        <v>1075.7237500000001</v>
      </c>
      <c r="J64" s="224">
        <v>1639017.6300000004</v>
      </c>
      <c r="K64" s="101">
        <f t="shared" si="0"/>
        <v>1.8233224977683027</v>
      </c>
      <c r="N64" s="241" t="s">
        <v>230</v>
      </c>
      <c r="O64" s="242"/>
      <c r="P64" s="247">
        <v>46082.365200298693</v>
      </c>
      <c r="Q64" s="248">
        <v>44262.261311439281</v>
      </c>
      <c r="R64" s="248">
        <v>42723.930967652195</v>
      </c>
      <c r="S64" s="248">
        <v>41762.491622097165</v>
      </c>
      <c r="T64" s="248">
        <v>46480.371389738975</v>
      </c>
      <c r="U64" s="247">
        <v>97540</v>
      </c>
      <c r="V64" s="247">
        <v>1057.00371</v>
      </c>
      <c r="W64" s="249">
        <v>1593527.76</v>
      </c>
      <c r="X64" s="151">
        <v>2.9168221951614433</v>
      </c>
    </row>
    <row r="65" spans="1:24">
      <c r="A65" s="211" t="s">
        <v>231</v>
      </c>
      <c r="B65" s="211" t="s">
        <v>447</v>
      </c>
      <c r="C65" s="213">
        <v>2.5536521691970138</v>
      </c>
      <c r="D65" s="214">
        <v>1.4926299158184309</v>
      </c>
      <c r="E65" s="214">
        <v>6.3260008204091278E-2</v>
      </c>
      <c r="F65" s="214">
        <v>9.924636863749166</v>
      </c>
      <c r="G65" s="214">
        <v>16.832019012863885</v>
      </c>
      <c r="H65" s="213">
        <v>15810</v>
      </c>
      <c r="I65" s="213">
        <v>9.6290000000000001E-2</v>
      </c>
      <c r="J65" s="224">
        <v>1527.96</v>
      </c>
      <c r="K65" s="101">
        <f t="shared" si="0"/>
        <v>1.1016007626419464</v>
      </c>
      <c r="N65" s="241" t="s">
        <v>231</v>
      </c>
      <c r="O65" s="258" t="s">
        <v>90</v>
      </c>
      <c r="P65" s="247">
        <v>7.6298117607883267</v>
      </c>
      <c r="Q65" s="248"/>
      <c r="R65" s="248"/>
      <c r="S65" s="248"/>
      <c r="T65" s="248"/>
      <c r="U65" s="247"/>
      <c r="V65" s="247"/>
      <c r="W65" s="249"/>
      <c r="X65" s="151" t="e">
        <v>#DIV/0!</v>
      </c>
    </row>
    <row r="66" spans="1:24">
      <c r="A66" s="210"/>
      <c r="B66" s="215" t="s">
        <v>93</v>
      </c>
      <c r="C66" s="216">
        <v>37.564180827893679</v>
      </c>
      <c r="D66" s="55">
        <v>28.267847486478164</v>
      </c>
      <c r="E66" s="55">
        <v>34.96030047295563</v>
      </c>
      <c r="F66" s="55">
        <v>34.08075567643909</v>
      </c>
      <c r="G66" s="55">
        <v>19.800400501048028</v>
      </c>
      <c r="H66" s="216">
        <v>4720</v>
      </c>
      <c r="I66" s="216">
        <v>0.38307000000000002</v>
      </c>
      <c r="J66" s="225">
        <v>1797.45</v>
      </c>
      <c r="K66" s="101">
        <f t="shared" si="0"/>
        <v>1.1015828257280051</v>
      </c>
      <c r="N66" s="244"/>
      <c r="O66" s="250" t="s">
        <v>447</v>
      </c>
      <c r="P66" s="251">
        <v>1.5915182935382641</v>
      </c>
      <c r="Q66" s="154">
        <v>2.5536521691970138</v>
      </c>
      <c r="R66" s="154">
        <v>1.4926299158184306</v>
      </c>
      <c r="S66" s="154">
        <v>6.32600082040915E-2</v>
      </c>
      <c r="T66" s="154">
        <v>9.9019438637491657</v>
      </c>
      <c r="U66" s="251">
        <v>14170</v>
      </c>
      <c r="V66" s="251">
        <v>0.10201</v>
      </c>
      <c r="W66" s="252">
        <v>1492.66</v>
      </c>
      <c r="X66" s="151">
        <v>0.66337570938788237</v>
      </c>
    </row>
    <row r="67" spans="1:24">
      <c r="A67" s="210"/>
      <c r="B67" s="215" t="s">
        <v>94</v>
      </c>
      <c r="C67" s="216">
        <v>54.550724822993899</v>
      </c>
      <c r="D67" s="55">
        <v>111.2966248341119</v>
      </c>
      <c r="E67" s="55">
        <v>100.72258265019859</v>
      </c>
      <c r="F67" s="55">
        <v>99.262055150981595</v>
      </c>
      <c r="G67" s="55">
        <v>73.961098623818131</v>
      </c>
      <c r="H67" s="216">
        <v>11510</v>
      </c>
      <c r="I67" s="216">
        <v>4.9994399999999999</v>
      </c>
      <c r="J67" s="225">
        <v>56794.13</v>
      </c>
      <c r="K67" s="101">
        <f t="shared" si="0"/>
        <v>0.13022666008585418</v>
      </c>
      <c r="N67" s="244"/>
      <c r="O67" s="250" t="s">
        <v>93</v>
      </c>
      <c r="P67" s="251">
        <v>51.266909425060533</v>
      </c>
      <c r="Q67" s="154">
        <v>37.564180827893679</v>
      </c>
      <c r="R67" s="154">
        <v>28.267847486478168</v>
      </c>
      <c r="S67" s="154">
        <v>34.960300472955637</v>
      </c>
      <c r="T67" s="154">
        <v>34.08075567643909</v>
      </c>
      <c r="U67" s="251">
        <v>4390</v>
      </c>
      <c r="V67" s="251">
        <v>0.37468000000000001</v>
      </c>
      <c r="W67" s="252">
        <v>1687.16</v>
      </c>
      <c r="X67" s="151">
        <v>2.0200073304511181</v>
      </c>
    </row>
    <row r="68" spans="1:24">
      <c r="A68" s="210"/>
      <c r="B68" s="215" t="s">
        <v>95</v>
      </c>
      <c r="C68" s="216">
        <v>261.54416546296642</v>
      </c>
      <c r="D68" s="55">
        <v>557.95596264371784</v>
      </c>
      <c r="E68" s="55">
        <v>2698.1138436241954</v>
      </c>
      <c r="F68" s="55">
        <v>734.72283148811346</v>
      </c>
      <c r="G68" s="55">
        <v>514.41065040508704</v>
      </c>
      <c r="H68" s="216"/>
      <c r="I68" s="216">
        <v>11.338139999999999</v>
      </c>
      <c r="J68" s="225"/>
      <c r="K68" s="101" t="e">
        <f t="shared" si="0"/>
        <v>#DIV/0!</v>
      </c>
      <c r="N68" s="244"/>
      <c r="O68" s="250" t="s">
        <v>94</v>
      </c>
      <c r="P68" s="251">
        <v>32.822323039822564</v>
      </c>
      <c r="Q68" s="154">
        <v>54.550724822993899</v>
      </c>
      <c r="R68" s="154">
        <v>111.29662483411188</v>
      </c>
      <c r="S68" s="154">
        <v>100.72258265019855</v>
      </c>
      <c r="T68" s="154">
        <v>99.015002150981601</v>
      </c>
      <c r="U68" s="251">
        <v>11040</v>
      </c>
      <c r="V68" s="251">
        <v>4.9057700000000004</v>
      </c>
      <c r="W68" s="252">
        <v>53906.7</v>
      </c>
      <c r="X68" s="151">
        <v>0.18367847067429763</v>
      </c>
    </row>
    <row r="69" spans="1:24">
      <c r="A69" s="210"/>
      <c r="B69" s="215" t="s">
        <v>232</v>
      </c>
      <c r="C69" s="216">
        <v>16.289354079783667</v>
      </c>
      <c r="D69" s="55">
        <v>11.706992938492007</v>
      </c>
      <c r="E69" s="55">
        <v>8.5656734983068308</v>
      </c>
      <c r="F69" s="55">
        <v>18.988666421495605</v>
      </c>
      <c r="G69" s="55">
        <v>25.18898207071021</v>
      </c>
      <c r="H69" s="216">
        <v>7210</v>
      </c>
      <c r="I69" s="216">
        <v>7.1629999999999999E-2</v>
      </c>
      <c r="J69" s="225">
        <v>504.96</v>
      </c>
      <c r="K69" s="101">
        <f t="shared" si="0"/>
        <v>4.9883123555747408</v>
      </c>
      <c r="N69" s="244"/>
      <c r="O69" s="250" t="s">
        <v>95</v>
      </c>
      <c r="P69" s="251">
        <v>99.457486325814088</v>
      </c>
      <c r="Q69" s="154">
        <v>261.54416546296642</v>
      </c>
      <c r="R69" s="154">
        <v>552.73125264371788</v>
      </c>
      <c r="S69" s="154">
        <v>2677.7476336241957</v>
      </c>
      <c r="T69" s="154">
        <v>717.78494748811352</v>
      </c>
      <c r="U69" s="251"/>
      <c r="V69" s="251">
        <v>11.484640000000001</v>
      </c>
      <c r="W69" s="252"/>
      <c r="X69" s="151" t="e">
        <v>#DIV/0!</v>
      </c>
    </row>
    <row r="70" spans="1:24">
      <c r="A70" s="210"/>
      <c r="B70" s="215" t="s">
        <v>98</v>
      </c>
      <c r="C70" s="216">
        <v>98.074418282106734</v>
      </c>
      <c r="D70" s="55">
        <v>89.70339867422733</v>
      </c>
      <c r="E70" s="55">
        <v>128.9700456714929</v>
      </c>
      <c r="F70" s="55">
        <v>151.61819400281107</v>
      </c>
      <c r="G70" s="55">
        <v>93.602204942848815</v>
      </c>
      <c r="H70" s="216">
        <v>3820</v>
      </c>
      <c r="I70" s="216">
        <v>6.4207400000000003</v>
      </c>
      <c r="J70" s="225">
        <v>24585.17</v>
      </c>
      <c r="K70" s="101">
        <f t="shared" si="0"/>
        <v>0.38072628720016505</v>
      </c>
      <c r="N70" s="244"/>
      <c r="O70" s="250" t="s">
        <v>232</v>
      </c>
      <c r="P70" s="251">
        <v>20.084159953444857</v>
      </c>
      <c r="Q70" s="154">
        <v>16.289354079783671</v>
      </c>
      <c r="R70" s="154">
        <v>11.706992938492007</v>
      </c>
      <c r="S70" s="154">
        <v>8.5656734983068308</v>
      </c>
      <c r="T70" s="154">
        <v>18.717806091495607</v>
      </c>
      <c r="U70" s="251">
        <v>6990</v>
      </c>
      <c r="V70" s="251">
        <v>7.3929999999999996E-2</v>
      </c>
      <c r="W70" s="252">
        <v>538.89</v>
      </c>
      <c r="X70" s="151">
        <v>3.4734001542978357</v>
      </c>
    </row>
    <row r="71" spans="1:24">
      <c r="A71" s="210"/>
      <c r="B71" s="215" t="s">
        <v>233</v>
      </c>
      <c r="C71" s="216">
        <v>39.708802773269099</v>
      </c>
      <c r="D71" s="55">
        <v>24.097612984450976</v>
      </c>
      <c r="E71" s="55">
        <v>8.5798920450226088</v>
      </c>
      <c r="F71" s="55">
        <v>5.8434952087764209</v>
      </c>
      <c r="G71" s="55">
        <v>29.758256300127837</v>
      </c>
      <c r="H71" s="216">
        <v>9780</v>
      </c>
      <c r="I71" s="216">
        <v>0.11144999999999999</v>
      </c>
      <c r="J71" s="225">
        <v>1096.25</v>
      </c>
      <c r="K71" s="101">
        <f t="shared" ref="K71:K134" si="1">G71/J71*100</f>
        <v>2.714550175610293</v>
      </c>
      <c r="N71" s="244"/>
      <c r="O71" s="250" t="s">
        <v>98</v>
      </c>
      <c r="P71" s="251">
        <v>169.14106156285695</v>
      </c>
      <c r="Q71" s="154">
        <v>98.07441828210672</v>
      </c>
      <c r="R71" s="154">
        <v>89.703398674227259</v>
      </c>
      <c r="S71" s="154">
        <v>128.97004567149287</v>
      </c>
      <c r="T71" s="154">
        <v>151.55684000281104</v>
      </c>
      <c r="U71" s="251">
        <v>3560</v>
      </c>
      <c r="V71" s="251">
        <v>6.3778499999999996</v>
      </c>
      <c r="W71" s="252">
        <v>23357.1</v>
      </c>
      <c r="X71" s="151">
        <v>0.64886839548921338</v>
      </c>
    </row>
    <row r="72" spans="1:24">
      <c r="A72" s="210"/>
      <c r="B72" s="215" t="s">
        <v>100</v>
      </c>
      <c r="C72" s="216">
        <v>279.83510060126235</v>
      </c>
      <c r="D72" s="55">
        <v>411.29423087617346</v>
      </c>
      <c r="E72" s="55">
        <v>265.44658209944652</v>
      </c>
      <c r="F72" s="55">
        <v>366.69684600270938</v>
      </c>
      <c r="G72" s="55">
        <v>145.39946826292143</v>
      </c>
      <c r="H72" s="216">
        <v>4410</v>
      </c>
      <c r="I72" s="216">
        <v>17.247810000000001</v>
      </c>
      <c r="J72" s="225">
        <v>77149.75</v>
      </c>
      <c r="K72" s="101">
        <f t="shared" si="1"/>
        <v>0.18846395258950474</v>
      </c>
      <c r="N72" s="244"/>
      <c r="O72" s="250" t="s">
        <v>233</v>
      </c>
      <c r="P72" s="251">
        <v>12.52717809291952</v>
      </c>
      <c r="Q72" s="154">
        <v>39.708802773269099</v>
      </c>
      <c r="R72" s="154">
        <v>24.097612984450976</v>
      </c>
      <c r="S72" s="154">
        <v>8.5798920450226106</v>
      </c>
      <c r="T72" s="154">
        <v>5.8434952087764209</v>
      </c>
      <c r="U72" s="251">
        <v>9650</v>
      </c>
      <c r="V72" s="251">
        <v>0.10783</v>
      </c>
      <c r="W72" s="252">
        <v>1080.1099999999999</v>
      </c>
      <c r="X72" s="151">
        <v>0.5410092683871478</v>
      </c>
    </row>
    <row r="73" spans="1:24">
      <c r="A73" s="210"/>
      <c r="B73" s="215" t="s">
        <v>374</v>
      </c>
      <c r="C73" s="216">
        <v>1082.3637481840105</v>
      </c>
      <c r="D73" s="55">
        <v>1045.8579070681535</v>
      </c>
      <c r="E73" s="55">
        <v>1071.682332972508</v>
      </c>
      <c r="F73" s="55">
        <v>981.03450624163384</v>
      </c>
      <c r="G73" s="55">
        <v>569.58417167360597</v>
      </c>
      <c r="H73" s="216">
        <v>800</v>
      </c>
      <c r="I73" s="216">
        <v>11.12318</v>
      </c>
      <c r="J73" s="225">
        <v>9710.89</v>
      </c>
      <c r="K73" s="101">
        <f t="shared" si="1"/>
        <v>5.8654167813002314</v>
      </c>
      <c r="N73" s="244"/>
      <c r="O73" s="250" t="s">
        <v>100</v>
      </c>
      <c r="P73" s="251">
        <v>496.60016526021445</v>
      </c>
      <c r="Q73" s="154">
        <v>279.83510060126241</v>
      </c>
      <c r="R73" s="154">
        <v>411.29423087617351</v>
      </c>
      <c r="S73" s="154">
        <v>265.4465820994464</v>
      </c>
      <c r="T73" s="154">
        <v>366.50503400270929</v>
      </c>
      <c r="U73" s="251">
        <v>4060</v>
      </c>
      <c r="V73" s="251">
        <v>16.913499999999999</v>
      </c>
      <c r="W73" s="252">
        <v>74201.09</v>
      </c>
      <c r="X73" s="151">
        <v>0.49393483842718389</v>
      </c>
    </row>
    <row r="74" spans="1:24">
      <c r="A74" s="210"/>
      <c r="B74" s="215" t="s">
        <v>102</v>
      </c>
      <c r="C74" s="216">
        <v>606.27607325310669</v>
      </c>
      <c r="D74" s="55">
        <v>540.52381777347227</v>
      </c>
      <c r="E74" s="55">
        <v>412.39621344482953</v>
      </c>
      <c r="F74" s="55">
        <v>441.5928869951926</v>
      </c>
      <c r="G74" s="55">
        <v>422.01224998903672</v>
      </c>
      <c r="H74" s="216">
        <v>2330</v>
      </c>
      <c r="I74" s="216">
        <v>9.5875199999999996</v>
      </c>
      <c r="J74" s="225">
        <v>22203.13</v>
      </c>
      <c r="K74" s="101">
        <f t="shared" si="1"/>
        <v>1.9006881011327532</v>
      </c>
      <c r="N74" s="244"/>
      <c r="O74" s="250" t="s">
        <v>374</v>
      </c>
      <c r="P74" s="251">
        <v>1152.1346565430217</v>
      </c>
      <c r="Q74" s="154">
        <v>1082.3637481840103</v>
      </c>
      <c r="R74" s="154">
        <v>1045.8579070681533</v>
      </c>
      <c r="S74" s="154">
        <v>1071.6823329725082</v>
      </c>
      <c r="T74" s="154">
        <v>980.2342114716331</v>
      </c>
      <c r="U74" s="251">
        <v>760</v>
      </c>
      <c r="V74" s="251">
        <v>10.98123</v>
      </c>
      <c r="W74" s="252">
        <v>8461.81</v>
      </c>
      <c r="X74" s="151">
        <v>11.584214387603044</v>
      </c>
    </row>
    <row r="75" spans="1:24">
      <c r="A75" s="210"/>
      <c r="B75" s="215" t="s">
        <v>234</v>
      </c>
      <c r="C75" s="216">
        <v>95.994013238717955</v>
      </c>
      <c r="D75" s="55">
        <v>59.072451925760724</v>
      </c>
      <c r="E75" s="55">
        <v>26.846397892537023</v>
      </c>
      <c r="F75" s="55">
        <v>61.427187628633654</v>
      </c>
      <c r="G75" s="55">
        <v>55.842937583884179</v>
      </c>
      <c r="H75" s="216">
        <v>4990</v>
      </c>
      <c r="I75" s="216">
        <v>2.93486</v>
      </c>
      <c r="J75" s="225">
        <v>15097.48</v>
      </c>
      <c r="K75" s="101">
        <f t="shared" si="1"/>
        <v>0.36988250743756029</v>
      </c>
      <c r="N75" s="244"/>
      <c r="O75" s="250" t="s">
        <v>102</v>
      </c>
      <c r="P75" s="251">
        <v>625.87034804359087</v>
      </c>
      <c r="Q75" s="154">
        <v>606.27607325310669</v>
      </c>
      <c r="R75" s="154">
        <v>540.52381777347227</v>
      </c>
      <c r="S75" s="154">
        <v>412.39621344482958</v>
      </c>
      <c r="T75" s="154">
        <v>441.34470299519262</v>
      </c>
      <c r="U75" s="251">
        <v>2250</v>
      </c>
      <c r="V75" s="251">
        <v>9.2650699999999997</v>
      </c>
      <c r="W75" s="252">
        <v>21331.81</v>
      </c>
      <c r="X75" s="151">
        <v>2.0689510313245458</v>
      </c>
    </row>
    <row r="76" spans="1:24">
      <c r="A76" s="210"/>
      <c r="B76" s="215" t="s">
        <v>235</v>
      </c>
      <c r="C76" s="216">
        <v>814.89236856463094</v>
      </c>
      <c r="D76" s="55">
        <v>321.07462140680855</v>
      </c>
      <c r="E76" s="55">
        <v>809.30075083843235</v>
      </c>
      <c r="F76" s="55">
        <v>754.60836697715342</v>
      </c>
      <c r="G76" s="55">
        <v>82.113907567335133</v>
      </c>
      <c r="H76" s="216">
        <v>9180</v>
      </c>
      <c r="I76" s="216">
        <v>126.19079000000001</v>
      </c>
      <c r="J76" s="225">
        <v>1191531.69</v>
      </c>
      <c r="K76" s="101">
        <f t="shared" si="1"/>
        <v>6.8914581338021435E-3</v>
      </c>
      <c r="N76" s="244"/>
      <c r="O76" s="250" t="s">
        <v>234</v>
      </c>
      <c r="P76" s="251">
        <v>71.592740795028874</v>
      </c>
      <c r="Q76" s="154">
        <v>95.994013238717926</v>
      </c>
      <c r="R76" s="154">
        <v>59.072451925760738</v>
      </c>
      <c r="S76" s="154">
        <v>26.846397892537016</v>
      </c>
      <c r="T76" s="154">
        <v>58.78667185863366</v>
      </c>
      <c r="U76" s="251">
        <v>4750</v>
      </c>
      <c r="V76" s="251">
        <v>2.8902999999999999</v>
      </c>
      <c r="W76" s="252">
        <v>14262.01</v>
      </c>
      <c r="X76" s="151">
        <v>0.41219065095756946</v>
      </c>
    </row>
    <row r="77" spans="1:24">
      <c r="A77" s="210"/>
      <c r="B77" s="215" t="s">
        <v>105</v>
      </c>
      <c r="C77" s="216">
        <v>40.059920778787756</v>
      </c>
      <c r="D77" s="55">
        <v>52.38752729147906</v>
      </c>
      <c r="E77" s="55">
        <v>38.754978718570726</v>
      </c>
      <c r="F77" s="55">
        <v>36.273663178191761</v>
      </c>
      <c r="G77" s="55">
        <v>41.780093721635389</v>
      </c>
      <c r="H77" s="216"/>
      <c r="I77" s="216">
        <v>5.3200000000000001E-3</v>
      </c>
      <c r="J77" s="225"/>
      <c r="K77" s="101" t="e">
        <f t="shared" si="1"/>
        <v>#DIV/0!</v>
      </c>
      <c r="N77" s="244"/>
      <c r="O77" s="250" t="s">
        <v>235</v>
      </c>
      <c r="P77" s="251">
        <v>562.38622941047686</v>
      </c>
      <c r="Q77" s="154">
        <v>814.89236856463094</v>
      </c>
      <c r="R77" s="154">
        <v>321.07462140680855</v>
      </c>
      <c r="S77" s="154">
        <v>809.30075083843201</v>
      </c>
      <c r="T77" s="154">
        <v>737.48357046715341</v>
      </c>
      <c r="U77" s="251">
        <v>8610</v>
      </c>
      <c r="V77" s="251">
        <v>129.16327999999999</v>
      </c>
      <c r="W77" s="252">
        <v>1123689.02</v>
      </c>
      <c r="X77" s="151">
        <v>6.5630575483166462E-2</v>
      </c>
    </row>
    <row r="78" spans="1:24">
      <c r="A78" s="210"/>
      <c r="B78" s="215" t="s">
        <v>106</v>
      </c>
      <c r="C78" s="216">
        <v>432.17197593739456</v>
      </c>
      <c r="D78" s="55">
        <v>457.9210798956737</v>
      </c>
      <c r="E78" s="55">
        <v>430.98029632302189</v>
      </c>
      <c r="F78" s="55">
        <v>562.59208847024922</v>
      </c>
      <c r="G78" s="55">
        <v>274.57318740700151</v>
      </c>
      <c r="H78" s="216">
        <v>2030</v>
      </c>
      <c r="I78" s="216">
        <v>6.4655100000000001</v>
      </c>
      <c r="J78" s="225">
        <v>12808.26</v>
      </c>
      <c r="K78" s="101">
        <f t="shared" si="1"/>
        <v>2.1437196575257023</v>
      </c>
      <c r="N78" s="244"/>
      <c r="O78" s="250" t="s">
        <v>105</v>
      </c>
      <c r="P78" s="251">
        <v>54.94624388911356</v>
      </c>
      <c r="Q78" s="154">
        <v>40.059920778787763</v>
      </c>
      <c r="R78" s="154">
        <v>52.387527291479053</v>
      </c>
      <c r="S78" s="154">
        <v>38.754978718570726</v>
      </c>
      <c r="T78" s="154">
        <v>36.273663178191775</v>
      </c>
      <c r="U78" s="251"/>
      <c r="V78" s="251">
        <v>5.3200000000000001E-3</v>
      </c>
      <c r="W78" s="252"/>
      <c r="X78" s="151" t="e">
        <v>#DIV/0!</v>
      </c>
    </row>
    <row r="79" spans="1:24">
      <c r="A79" s="210"/>
      <c r="B79" s="215" t="s">
        <v>107</v>
      </c>
      <c r="C79" s="216">
        <v>-193.25694332427511</v>
      </c>
      <c r="D79" s="55">
        <v>10.250073595502283</v>
      </c>
      <c r="E79" s="55">
        <v>22.612695661899423</v>
      </c>
      <c r="F79" s="55">
        <v>41.749690454247634</v>
      </c>
      <c r="G79" s="55">
        <v>25.984011428294927</v>
      </c>
      <c r="H79" s="216">
        <v>14370</v>
      </c>
      <c r="I79" s="216">
        <v>4.1768700000000001</v>
      </c>
      <c r="J79" s="225">
        <v>59964.800000000003</v>
      </c>
      <c r="K79" s="101">
        <f t="shared" si="1"/>
        <v>4.3332107216725355E-2</v>
      </c>
      <c r="N79" s="244"/>
      <c r="O79" s="250" t="s">
        <v>106</v>
      </c>
      <c r="P79" s="251">
        <v>495.79631084596309</v>
      </c>
      <c r="Q79" s="154">
        <v>432.17197593739451</v>
      </c>
      <c r="R79" s="154">
        <v>457.92107989567364</v>
      </c>
      <c r="S79" s="154">
        <v>430.980296323022</v>
      </c>
      <c r="T79" s="154">
        <v>562.59208847024934</v>
      </c>
      <c r="U79" s="251">
        <v>2130</v>
      </c>
      <c r="V79" s="251">
        <v>6.2175799999999999</v>
      </c>
      <c r="W79" s="252">
        <v>13424.06</v>
      </c>
      <c r="X79" s="151">
        <v>4.190923524405056</v>
      </c>
    </row>
    <row r="80" spans="1:24">
      <c r="A80" s="210"/>
      <c r="B80" s="215" t="s">
        <v>444</v>
      </c>
      <c r="C80" s="216">
        <v>166.21150703245732</v>
      </c>
      <c r="D80" s="55">
        <v>279.96234423469207</v>
      </c>
      <c r="E80" s="55">
        <v>176.70441751523592</v>
      </c>
      <c r="F80" s="55">
        <v>117.63470791750385</v>
      </c>
      <c r="G80" s="55">
        <v>42.814066951181388</v>
      </c>
      <c r="H80" s="216">
        <v>7370</v>
      </c>
      <c r="I80" s="216">
        <v>10.62717</v>
      </c>
      <c r="J80" s="225">
        <v>77453.59</v>
      </c>
      <c r="K80" s="101">
        <f t="shared" si="1"/>
        <v>5.5277059399288522E-2</v>
      </c>
      <c r="N80" s="244"/>
      <c r="O80" s="250" t="s">
        <v>107</v>
      </c>
      <c r="P80" s="251">
        <v>9.2050009209200994</v>
      </c>
      <c r="Q80" s="154">
        <v>-193.25694332427511</v>
      </c>
      <c r="R80" s="154">
        <v>10.250073595502281</v>
      </c>
      <c r="S80" s="154">
        <v>22.612695661899419</v>
      </c>
      <c r="T80" s="154">
        <v>41.475522454247638</v>
      </c>
      <c r="U80" s="251">
        <v>13100</v>
      </c>
      <c r="V80" s="251">
        <v>4.0985899999999997</v>
      </c>
      <c r="W80" s="252">
        <v>55362</v>
      </c>
      <c r="X80" s="151">
        <v>7.4916951075191709E-2</v>
      </c>
    </row>
    <row r="81" spans="1:24">
      <c r="A81" s="210"/>
      <c r="B81" s="215" t="s">
        <v>418</v>
      </c>
      <c r="C81" s="216">
        <v>19.369928654970217</v>
      </c>
      <c r="D81" s="55">
        <v>13.75634358859674</v>
      </c>
      <c r="E81" s="55">
        <v>15.228573372028759</v>
      </c>
      <c r="F81" s="55">
        <v>15.375440075511715</v>
      </c>
      <c r="G81" s="55">
        <v>8.5755140277496356</v>
      </c>
      <c r="H81" s="216">
        <v>9460</v>
      </c>
      <c r="I81" s="216">
        <v>0.18189</v>
      </c>
      <c r="J81" s="225">
        <v>1752.27</v>
      </c>
      <c r="K81" s="101">
        <f t="shared" si="1"/>
        <v>0.48939455835856549</v>
      </c>
      <c r="N81" s="244"/>
      <c r="O81" s="250" t="s">
        <v>444</v>
      </c>
      <c r="P81" s="251">
        <v>146.91322213882916</v>
      </c>
      <c r="Q81" s="154">
        <v>166.21150703245735</v>
      </c>
      <c r="R81" s="154">
        <v>279.96234423469207</v>
      </c>
      <c r="S81" s="154">
        <v>176.70441751523592</v>
      </c>
      <c r="T81" s="154">
        <v>117.59902791750395</v>
      </c>
      <c r="U81" s="251">
        <v>6630</v>
      </c>
      <c r="V81" s="251">
        <v>10.766999999999999</v>
      </c>
      <c r="W81" s="252">
        <v>72442.960000000006</v>
      </c>
      <c r="X81" s="151">
        <v>0.16233327285012089</v>
      </c>
    </row>
    <row r="82" spans="1:24">
      <c r="A82" s="210"/>
      <c r="B82" s="215" t="s">
        <v>420</v>
      </c>
      <c r="C82" s="216">
        <v>9.8866798054715748</v>
      </c>
      <c r="D82" s="55">
        <v>13.498238337450477</v>
      </c>
      <c r="E82" s="55">
        <v>9.1223898327443553</v>
      </c>
      <c r="F82" s="55">
        <v>11.735214224028363</v>
      </c>
      <c r="G82" s="55">
        <v>15.687209643616908</v>
      </c>
      <c r="H82" s="216">
        <v>7940</v>
      </c>
      <c r="I82" s="216">
        <v>0.11021</v>
      </c>
      <c r="J82" s="225">
        <v>873.05</v>
      </c>
      <c r="K82" s="101">
        <f t="shared" si="1"/>
        <v>1.7968283195254464</v>
      </c>
      <c r="N82" s="244"/>
      <c r="O82" s="259" t="s">
        <v>419</v>
      </c>
      <c r="P82" s="251">
        <v>30.047192541712423</v>
      </c>
      <c r="Q82" s="154"/>
      <c r="R82" s="154"/>
      <c r="S82" s="154"/>
      <c r="T82" s="154"/>
      <c r="U82" s="251"/>
      <c r="V82" s="251"/>
      <c r="W82" s="252"/>
      <c r="X82" s="151" t="e">
        <v>#DIV/0!</v>
      </c>
    </row>
    <row r="83" spans="1:24">
      <c r="A83" s="210"/>
      <c r="B83" s="215" t="s">
        <v>385</v>
      </c>
      <c r="C83" s="216">
        <v>164.16820798799816</v>
      </c>
      <c r="D83" s="55">
        <v>159.79674338774319</v>
      </c>
      <c r="E83" s="55">
        <v>218.74630766247168</v>
      </c>
      <c r="F83" s="55">
        <v>271.78910005736606</v>
      </c>
      <c r="G83" s="55">
        <v>221.31334630496025</v>
      </c>
      <c r="H83" s="216"/>
      <c r="I83" s="216"/>
      <c r="J83" s="225"/>
      <c r="K83" s="101" t="e">
        <f t="shared" si="1"/>
        <v>#DIV/0!</v>
      </c>
      <c r="N83" s="244"/>
      <c r="O83" s="250" t="s">
        <v>418</v>
      </c>
      <c r="P83" s="251">
        <v>25.364499023886999</v>
      </c>
      <c r="Q83" s="154">
        <v>19.369928654970217</v>
      </c>
      <c r="R83" s="154">
        <v>13.756343588596742</v>
      </c>
      <c r="S83" s="154">
        <v>15.228573372028761</v>
      </c>
      <c r="T83" s="154">
        <v>12.612263955511715</v>
      </c>
      <c r="U83" s="251">
        <v>8780</v>
      </c>
      <c r="V83" s="251">
        <v>0.17884</v>
      </c>
      <c r="W83" s="252">
        <v>1593.43</v>
      </c>
      <c r="X83" s="151">
        <v>0.79151666251493413</v>
      </c>
    </row>
    <row r="84" spans="1:24">
      <c r="A84" s="210"/>
      <c r="B84" s="215" t="s">
        <v>373</v>
      </c>
      <c r="C84" s="216">
        <v>416.24454998298336</v>
      </c>
      <c r="D84" s="55">
        <v>382.79373535817842</v>
      </c>
      <c r="E84" s="55">
        <v>425.31155188931837</v>
      </c>
      <c r="F84" s="55">
        <v>402.61901919173363</v>
      </c>
      <c r="G84" s="55">
        <v>87.258298593776587</v>
      </c>
      <c r="H84" s="216"/>
      <c r="I84" s="216"/>
      <c r="J84" s="225"/>
      <c r="K84" s="101" t="e">
        <f t="shared" si="1"/>
        <v>#DIV/0!</v>
      </c>
      <c r="N84" s="244"/>
      <c r="O84" s="250" t="s">
        <v>420</v>
      </c>
      <c r="P84" s="251">
        <v>8.5205716283802566</v>
      </c>
      <c r="Q84" s="154">
        <v>9.8866798054715765</v>
      </c>
      <c r="R84" s="154">
        <v>13.498238337450475</v>
      </c>
      <c r="S84" s="154">
        <v>9.1223898327443589</v>
      </c>
      <c r="T84" s="154">
        <v>7.3410369940283662</v>
      </c>
      <c r="U84" s="251">
        <v>6990</v>
      </c>
      <c r="V84" s="251">
        <v>0.1099</v>
      </c>
      <c r="W84" s="252">
        <v>788.89</v>
      </c>
      <c r="X84" s="151">
        <v>0.93055267452095558</v>
      </c>
    </row>
    <row r="85" spans="1:24">
      <c r="A85" s="211" t="s">
        <v>236</v>
      </c>
      <c r="B85" s="207"/>
      <c r="C85" s="213">
        <v>4444.502429115727</v>
      </c>
      <c r="D85" s="214">
        <v>4572.7101842169805</v>
      </c>
      <c r="E85" s="214">
        <v>6903.1090861934208</v>
      </c>
      <c r="F85" s="214">
        <v>5119.5693522265219</v>
      </c>
      <c r="G85" s="214">
        <v>2766.4920750115034</v>
      </c>
      <c r="H85" s="213">
        <v>115730</v>
      </c>
      <c r="I85" s="213">
        <v>212.07189000000002</v>
      </c>
      <c r="J85" s="224">
        <v>1554850.83</v>
      </c>
      <c r="K85" s="101">
        <f t="shared" si="1"/>
        <v>0.17792652656020405</v>
      </c>
      <c r="N85" s="244"/>
      <c r="O85" s="250" t="s">
        <v>385</v>
      </c>
      <c r="P85" s="251">
        <v>136.23882898238446</v>
      </c>
      <c r="Q85" s="154">
        <v>164.16820798799819</v>
      </c>
      <c r="R85" s="154">
        <v>159.79674338774322</v>
      </c>
      <c r="S85" s="154">
        <v>218.74630766247159</v>
      </c>
      <c r="T85" s="154">
        <v>260.36312046736606</v>
      </c>
      <c r="U85" s="251"/>
      <c r="V85" s="251"/>
      <c r="W85" s="252"/>
      <c r="X85" s="151" t="e">
        <v>#DIV/0!</v>
      </c>
    </row>
    <row r="86" spans="1:24">
      <c r="A86" s="211" t="s">
        <v>237</v>
      </c>
      <c r="B86" s="211" t="s">
        <v>238</v>
      </c>
      <c r="C86" s="213">
        <v>48.793843140650203</v>
      </c>
      <c r="D86" s="214">
        <v>-18.869466165897055</v>
      </c>
      <c r="E86" s="214">
        <v>2.6196627569932978</v>
      </c>
      <c r="F86" s="214">
        <v>-1.1657372677808309</v>
      </c>
      <c r="G86" s="214">
        <v>-7.3075737493200483</v>
      </c>
      <c r="H86" s="213">
        <v>12370</v>
      </c>
      <c r="I86" s="213">
        <v>44.494500000000002</v>
      </c>
      <c r="J86" s="224">
        <v>499735.36</v>
      </c>
      <c r="K86" s="101">
        <f t="shared" si="1"/>
        <v>-1.4622887100324557E-3</v>
      </c>
      <c r="N86" s="244"/>
      <c r="O86" s="250" t="s">
        <v>373</v>
      </c>
      <c r="P86" s="251">
        <v>420.60582221338825</v>
      </c>
      <c r="Q86" s="154">
        <v>416.24454998298336</v>
      </c>
      <c r="R86" s="154">
        <v>382.79373535817837</v>
      </c>
      <c r="S86" s="154">
        <v>425.31155188931814</v>
      </c>
      <c r="T86" s="154">
        <v>392.75493906173369</v>
      </c>
      <c r="U86" s="251"/>
      <c r="V86" s="251"/>
      <c r="W86" s="252"/>
      <c r="X86" s="151" t="e">
        <v>#DIV/0!</v>
      </c>
    </row>
    <row r="87" spans="1:24">
      <c r="A87" s="210"/>
      <c r="B87" s="215" t="s">
        <v>239</v>
      </c>
      <c r="C87" s="216">
        <v>674.55718777830077</v>
      </c>
      <c r="D87" s="55">
        <v>791.31413456096345</v>
      </c>
      <c r="E87" s="55">
        <v>696.4451362002909</v>
      </c>
      <c r="F87" s="55">
        <v>949.1603147873393</v>
      </c>
      <c r="G87" s="55">
        <v>599.62059813728501</v>
      </c>
      <c r="H87" s="216">
        <v>3370</v>
      </c>
      <c r="I87" s="216">
        <v>11.35314</v>
      </c>
      <c r="J87" s="225">
        <v>39312.65</v>
      </c>
      <c r="K87" s="101">
        <f t="shared" si="1"/>
        <v>1.5252612025322256</v>
      </c>
      <c r="N87" s="241" t="s">
        <v>236</v>
      </c>
      <c r="O87" s="242"/>
      <c r="P87" s="247">
        <v>4630.7422806911563</v>
      </c>
      <c r="Q87" s="248">
        <v>4444.502429115727</v>
      </c>
      <c r="R87" s="248">
        <v>4567.4854742169809</v>
      </c>
      <c r="S87" s="248">
        <v>6882.7428761934207</v>
      </c>
      <c r="T87" s="248">
        <v>5052.2666437765201</v>
      </c>
      <c r="U87" s="247">
        <v>107860</v>
      </c>
      <c r="V87" s="247">
        <v>214.01732000000001</v>
      </c>
      <c r="W87" s="249">
        <v>1467619.7</v>
      </c>
      <c r="X87" s="151">
        <v>0.34424903425434533</v>
      </c>
    </row>
    <row r="88" spans="1:24">
      <c r="A88" s="210"/>
      <c r="B88" s="215" t="s">
        <v>240</v>
      </c>
      <c r="C88" s="216">
        <v>914.15147853217536</v>
      </c>
      <c r="D88" s="55">
        <v>1003.1522519939155</v>
      </c>
      <c r="E88" s="55">
        <v>674.62711985517683</v>
      </c>
      <c r="F88" s="55">
        <v>273.88515356025044</v>
      </c>
      <c r="G88" s="55">
        <v>217.54811321403031</v>
      </c>
      <c r="H88" s="216">
        <v>9140</v>
      </c>
      <c r="I88" s="216">
        <v>209.46933000000001</v>
      </c>
      <c r="J88" s="225">
        <v>1840198.97</v>
      </c>
      <c r="K88" s="101">
        <f t="shared" si="1"/>
        <v>1.1821988641479911E-2</v>
      </c>
      <c r="N88" s="241" t="s">
        <v>237</v>
      </c>
      <c r="O88" s="241" t="s">
        <v>238</v>
      </c>
      <c r="P88" s="247">
        <v>34.726789884645171</v>
      </c>
      <c r="Q88" s="248">
        <v>48.793843140650203</v>
      </c>
      <c r="R88" s="248">
        <v>-18.869466165897059</v>
      </c>
      <c r="S88" s="248">
        <v>2.6196627569933097</v>
      </c>
      <c r="T88" s="248">
        <v>-4.9278332677808043</v>
      </c>
      <c r="U88" s="247">
        <v>13040</v>
      </c>
      <c r="V88" s="247">
        <v>44.271039999999999</v>
      </c>
      <c r="W88" s="249">
        <v>621648.94999999995</v>
      </c>
      <c r="X88" s="151">
        <v>-7.9270354559125443E-4</v>
      </c>
    </row>
    <row r="89" spans="1:24">
      <c r="A89" s="210"/>
      <c r="B89" s="215" t="s">
        <v>241</v>
      </c>
      <c r="C89" s="216">
        <v>245.5785554311623</v>
      </c>
      <c r="D89" s="55">
        <v>54.329481195157705</v>
      </c>
      <c r="E89" s="55">
        <v>178.43934727069561</v>
      </c>
      <c r="F89" s="55">
        <v>70.105368771933485</v>
      </c>
      <c r="G89" s="55"/>
      <c r="H89" s="216"/>
      <c r="I89" s="216"/>
      <c r="J89" s="225"/>
      <c r="K89" s="101" t="e">
        <f t="shared" si="1"/>
        <v>#DIV/0!</v>
      </c>
      <c r="N89" s="244"/>
      <c r="O89" s="250" t="s">
        <v>239</v>
      </c>
      <c r="P89" s="251">
        <v>702.29922538594417</v>
      </c>
      <c r="Q89" s="154">
        <v>674.55718777830077</v>
      </c>
      <c r="R89" s="154">
        <v>791.31413456096311</v>
      </c>
      <c r="S89" s="154">
        <v>696.44513620029113</v>
      </c>
      <c r="T89" s="154">
        <v>946.94396908733938</v>
      </c>
      <c r="U89" s="251">
        <v>3130</v>
      </c>
      <c r="V89" s="251">
        <v>11.051600000000001</v>
      </c>
      <c r="W89" s="252">
        <v>36391.64</v>
      </c>
      <c r="X89" s="151">
        <v>2.6020920439071706</v>
      </c>
    </row>
    <row r="90" spans="1:24">
      <c r="A90" s="210"/>
      <c r="B90" s="215" t="s">
        <v>242</v>
      </c>
      <c r="C90" s="216">
        <v>1224.1724150593006</v>
      </c>
      <c r="D90" s="55">
        <v>1355.8558152205687</v>
      </c>
      <c r="E90" s="55">
        <v>1106.4959187467803</v>
      </c>
      <c r="F90" s="55">
        <v>850.41710886176224</v>
      </c>
      <c r="G90" s="55">
        <v>409.01952957938505</v>
      </c>
      <c r="H90" s="216">
        <v>6190</v>
      </c>
      <c r="I90" s="216">
        <v>49.648690000000002</v>
      </c>
      <c r="J90" s="225">
        <v>319086.96000000002</v>
      </c>
      <c r="K90" s="101">
        <f t="shared" si="1"/>
        <v>0.12818434497586018</v>
      </c>
      <c r="N90" s="244"/>
      <c r="O90" s="250" t="s">
        <v>240</v>
      </c>
      <c r="P90" s="251">
        <v>1155.726781895024</v>
      </c>
      <c r="Q90" s="154">
        <v>914.15147853217559</v>
      </c>
      <c r="R90" s="154">
        <v>1003.1522519939155</v>
      </c>
      <c r="S90" s="154">
        <v>674.62711985517694</v>
      </c>
      <c r="T90" s="154">
        <v>265.05874513025037</v>
      </c>
      <c r="U90" s="251">
        <v>8580</v>
      </c>
      <c r="V90" s="251">
        <v>209.28827999999999</v>
      </c>
      <c r="W90" s="252">
        <v>2012934.06</v>
      </c>
      <c r="X90" s="151">
        <v>1.3167780822897417E-2</v>
      </c>
    </row>
    <row r="91" spans="1:24">
      <c r="A91" s="210"/>
      <c r="B91" s="215" t="s">
        <v>243</v>
      </c>
      <c r="C91" s="216">
        <v>165.04907310777313</v>
      </c>
      <c r="D91" s="55">
        <v>318.15850892080636</v>
      </c>
      <c r="E91" s="55">
        <v>243.71331108958074</v>
      </c>
      <c r="F91" s="55">
        <v>203.20822698519029</v>
      </c>
      <c r="G91" s="55">
        <v>215.79798317302698</v>
      </c>
      <c r="H91" s="216">
        <v>6120</v>
      </c>
      <c r="I91" s="216">
        <v>17.08436</v>
      </c>
      <c r="J91" s="225">
        <v>105604.2</v>
      </c>
      <c r="K91" s="101">
        <f t="shared" si="1"/>
        <v>0.20434602333337781</v>
      </c>
      <c r="N91" s="244"/>
      <c r="O91" s="250" t="s">
        <v>241</v>
      </c>
      <c r="P91" s="251">
        <v>80.55615318599925</v>
      </c>
      <c r="Q91" s="154">
        <v>245.57855543116227</v>
      </c>
      <c r="R91" s="154">
        <v>54.32948119515769</v>
      </c>
      <c r="S91" s="154">
        <v>178.43934727069558</v>
      </c>
      <c r="T91" s="154">
        <v>69.456977091933467</v>
      </c>
      <c r="U91" s="251">
        <v>13610</v>
      </c>
      <c r="V91" s="251">
        <v>18.054729999999999</v>
      </c>
      <c r="W91" s="252">
        <v>266273.61</v>
      </c>
      <c r="X91" s="151">
        <v>2.6084814447790556E-2</v>
      </c>
    </row>
    <row r="92" spans="1:24">
      <c r="A92" s="210"/>
      <c r="B92" s="215" t="s">
        <v>115</v>
      </c>
      <c r="C92" s="216">
        <v>160.61192784849467</v>
      </c>
      <c r="D92" s="55">
        <v>32.138822836071519</v>
      </c>
      <c r="E92" s="55">
        <v>69.900419027967175</v>
      </c>
      <c r="F92" s="55">
        <v>51.128740023497905</v>
      </c>
      <c r="G92" s="55">
        <v>96.836822171500756</v>
      </c>
      <c r="H92" s="216">
        <v>4760</v>
      </c>
      <c r="I92" s="216">
        <v>0.77900000000000003</v>
      </c>
      <c r="J92" s="225">
        <v>3609.83</v>
      </c>
      <c r="K92" s="101">
        <f t="shared" si="1"/>
        <v>2.6825867747650376</v>
      </c>
      <c r="N92" s="244"/>
      <c r="O92" s="250" t="s">
        <v>242</v>
      </c>
      <c r="P92" s="251">
        <v>857.48529474923669</v>
      </c>
      <c r="Q92" s="154">
        <v>1224.1724150593009</v>
      </c>
      <c r="R92" s="154">
        <v>1355.8558152205683</v>
      </c>
      <c r="S92" s="154">
        <v>1106.4959187467803</v>
      </c>
      <c r="T92" s="154">
        <v>844.84637083176233</v>
      </c>
      <c r="U92" s="251">
        <v>5830</v>
      </c>
      <c r="V92" s="251">
        <v>49.065620000000003</v>
      </c>
      <c r="W92" s="252">
        <v>301024.8</v>
      </c>
      <c r="X92" s="151">
        <v>0.28065673354214082</v>
      </c>
    </row>
    <row r="93" spans="1:24">
      <c r="A93" s="210"/>
      <c r="B93" s="215" t="s">
        <v>117</v>
      </c>
      <c r="C93" s="216">
        <v>62.420559782834196</v>
      </c>
      <c r="D93" s="55">
        <v>60.176727450557358</v>
      </c>
      <c r="E93" s="55">
        <v>88.539771293098781</v>
      </c>
      <c r="F93" s="55">
        <v>142.75486399481929</v>
      </c>
      <c r="G93" s="55">
        <v>136.49785808463582</v>
      </c>
      <c r="H93" s="216">
        <v>5680</v>
      </c>
      <c r="I93" s="216">
        <v>6.9560700000000004</v>
      </c>
      <c r="J93" s="225">
        <v>39662.85</v>
      </c>
      <c r="K93" s="101">
        <f t="shared" si="1"/>
        <v>0.34414536041821459</v>
      </c>
      <c r="N93" s="244"/>
      <c r="O93" s="250" t="s">
        <v>243</v>
      </c>
      <c r="P93" s="251">
        <v>150.51613416356565</v>
      </c>
      <c r="Q93" s="154">
        <v>165.04907310777313</v>
      </c>
      <c r="R93" s="154">
        <v>318.15850892080636</v>
      </c>
      <c r="S93" s="154">
        <v>243.71331108958077</v>
      </c>
      <c r="T93" s="154">
        <v>203.07592298519026</v>
      </c>
      <c r="U93" s="251">
        <v>5890</v>
      </c>
      <c r="V93" s="251">
        <v>16.624860000000002</v>
      </c>
      <c r="W93" s="252">
        <v>100724.45</v>
      </c>
      <c r="X93" s="151">
        <v>0.20161532079370031</v>
      </c>
    </row>
    <row r="94" spans="1:24">
      <c r="A94" s="210"/>
      <c r="B94" s="215" t="s">
        <v>244</v>
      </c>
      <c r="C94" s="216">
        <v>328.29802009350226</v>
      </c>
      <c r="D94" s="55">
        <v>334.82962116041222</v>
      </c>
      <c r="E94" s="55">
        <v>320.20126189592384</v>
      </c>
      <c r="F94" s="55">
        <v>-5.2176080796054265</v>
      </c>
      <c r="G94" s="55">
        <v>165.63490628936293</v>
      </c>
      <c r="H94" s="216">
        <v>6530</v>
      </c>
      <c r="I94" s="216">
        <v>31.989260000000002</v>
      </c>
      <c r="J94" s="225">
        <v>213208.74</v>
      </c>
      <c r="K94" s="101">
        <f t="shared" si="1"/>
        <v>7.7686733803390487E-2</v>
      </c>
      <c r="N94" s="244"/>
      <c r="O94" s="250" t="s">
        <v>115</v>
      </c>
      <c r="P94" s="251">
        <v>101.23619299264875</v>
      </c>
      <c r="Q94" s="154">
        <v>160.61192784849467</v>
      </c>
      <c r="R94" s="154">
        <v>32.138822836071505</v>
      </c>
      <c r="S94" s="154">
        <v>69.900419027967189</v>
      </c>
      <c r="T94" s="154">
        <v>51.128740023497919</v>
      </c>
      <c r="U94" s="251">
        <v>4460</v>
      </c>
      <c r="V94" s="251">
        <v>0.77786</v>
      </c>
      <c r="W94" s="252">
        <v>3654.7</v>
      </c>
      <c r="X94" s="151">
        <v>1.3989859639231106</v>
      </c>
    </row>
    <row r="95" spans="1:24">
      <c r="A95" s="210"/>
      <c r="B95" s="215" t="s">
        <v>119</v>
      </c>
      <c r="C95" s="216">
        <v>13.392943903769559</v>
      </c>
      <c r="D95" s="55">
        <v>15.980073109427474</v>
      </c>
      <c r="E95" s="55">
        <v>16.526850183430366</v>
      </c>
      <c r="F95" s="55">
        <v>20.128006686125616</v>
      </c>
      <c r="G95" s="55">
        <v>14.726662224807065</v>
      </c>
      <c r="H95" s="216">
        <v>4990</v>
      </c>
      <c r="I95" s="216">
        <v>0.57599</v>
      </c>
      <c r="J95" s="225">
        <v>2968.77</v>
      </c>
      <c r="K95" s="101">
        <f t="shared" si="1"/>
        <v>0.4960526489019717</v>
      </c>
      <c r="N95" s="244"/>
      <c r="O95" s="250" t="s">
        <v>117</v>
      </c>
      <c r="P95" s="251">
        <v>130.7099585029637</v>
      </c>
      <c r="Q95" s="154">
        <v>62.420559782834182</v>
      </c>
      <c r="R95" s="154">
        <v>60.176727450557379</v>
      </c>
      <c r="S95" s="154">
        <v>88.539771293098767</v>
      </c>
      <c r="T95" s="154">
        <v>142.58033899481927</v>
      </c>
      <c r="U95" s="251">
        <v>3920</v>
      </c>
      <c r="V95" s="251">
        <v>6.8113000000000001</v>
      </c>
      <c r="W95" s="252">
        <v>28164.880000000001</v>
      </c>
      <c r="X95" s="151">
        <v>0.50623449840659462</v>
      </c>
    </row>
    <row r="96" spans="1:24">
      <c r="A96" s="210"/>
      <c r="B96" s="215" t="s">
        <v>120</v>
      </c>
      <c r="C96" s="216">
        <v>91.574177075577651</v>
      </c>
      <c r="D96" s="55">
        <v>23.176498804859143</v>
      </c>
      <c r="E96" s="55">
        <v>18.253820524702387</v>
      </c>
      <c r="F96" s="55">
        <v>41.456903269648166</v>
      </c>
      <c r="G96" s="55"/>
      <c r="H96" s="216"/>
      <c r="I96" s="216"/>
      <c r="J96" s="225"/>
      <c r="K96" s="101" t="e">
        <f t="shared" si="1"/>
        <v>#DIV/0!</v>
      </c>
      <c r="N96" s="244"/>
      <c r="O96" s="250" t="s">
        <v>244</v>
      </c>
      <c r="P96" s="251">
        <v>363.65521854417852</v>
      </c>
      <c r="Q96" s="154">
        <v>328.29802009350226</v>
      </c>
      <c r="R96" s="154">
        <v>334.82962116041227</v>
      </c>
      <c r="S96" s="154">
        <v>320.20126189592384</v>
      </c>
      <c r="T96" s="154">
        <v>-7.6010556696054774</v>
      </c>
      <c r="U96" s="251">
        <v>5970</v>
      </c>
      <c r="V96" s="251">
        <v>32.165489999999998</v>
      </c>
      <c r="W96" s="252">
        <v>202866.6</v>
      </c>
      <c r="X96" s="151">
        <v>-3.7468245978418712E-3</v>
      </c>
    </row>
    <row r="97" spans="1:24">
      <c r="A97" s="210"/>
      <c r="B97" s="215" t="s">
        <v>121</v>
      </c>
      <c r="C97" s="216">
        <v>43.128044453572478</v>
      </c>
      <c r="D97" s="55">
        <v>36.594267870923304</v>
      </c>
      <c r="E97" s="55">
        <v>43.431869961563251</v>
      </c>
      <c r="F97" s="55">
        <v>86.846505998097101</v>
      </c>
      <c r="G97" s="55">
        <v>111.63841920453942</v>
      </c>
      <c r="H97" s="216"/>
      <c r="I97" s="216">
        <v>28.870200000000001</v>
      </c>
      <c r="J97" s="225"/>
      <c r="K97" s="101" t="e">
        <f t="shared" si="1"/>
        <v>#DIV/0!</v>
      </c>
      <c r="N97" s="244"/>
      <c r="O97" s="250" t="s">
        <v>119</v>
      </c>
      <c r="P97" s="251">
        <v>30.818240109131118</v>
      </c>
      <c r="Q97" s="154">
        <v>13.392943903769561</v>
      </c>
      <c r="R97" s="154">
        <v>15.980073109427476</v>
      </c>
      <c r="S97" s="154">
        <v>16.526850183430362</v>
      </c>
      <c r="T97" s="154">
        <v>20.115074686125624</v>
      </c>
      <c r="U97" s="251">
        <v>6020</v>
      </c>
      <c r="V97" s="251">
        <v>0.56340000000000001</v>
      </c>
      <c r="W97" s="252">
        <v>3142.78</v>
      </c>
      <c r="X97" s="151">
        <v>0.64004081374215249</v>
      </c>
    </row>
    <row r="98" spans="1:24">
      <c r="A98" s="210"/>
      <c r="B98" s="215" t="s">
        <v>348</v>
      </c>
      <c r="C98" s="216">
        <v>269.52413933978062</v>
      </c>
      <c r="D98" s="55">
        <v>314.1236957029692</v>
      </c>
      <c r="E98" s="55">
        <v>333.53090038260984</v>
      </c>
      <c r="F98" s="55">
        <v>316.82234458583736</v>
      </c>
      <c r="G98" s="55">
        <v>201.13360730554666</v>
      </c>
      <c r="H98" s="216"/>
      <c r="I98" s="216"/>
      <c r="J98" s="225"/>
      <c r="K98" s="101" t="e">
        <f t="shared" si="1"/>
        <v>#DIV/0!</v>
      </c>
      <c r="N98" s="244"/>
      <c r="O98" s="250" t="s">
        <v>120</v>
      </c>
      <c r="P98" s="251">
        <v>36.524883433590446</v>
      </c>
      <c r="Q98" s="154">
        <v>91.574177075577651</v>
      </c>
      <c r="R98" s="154">
        <v>23.17649880485915</v>
      </c>
      <c r="S98" s="154">
        <v>18.253820524702391</v>
      </c>
      <c r="T98" s="154">
        <v>40.773029269648163</v>
      </c>
      <c r="U98" s="251">
        <v>15250</v>
      </c>
      <c r="V98" s="251">
        <v>3.45675</v>
      </c>
      <c r="W98" s="252">
        <v>54445.77</v>
      </c>
      <c r="X98" s="151">
        <v>7.4887414154760176E-2</v>
      </c>
    </row>
    <row r="99" spans="1:24">
      <c r="A99" s="211" t="s">
        <v>245</v>
      </c>
      <c r="B99" s="207"/>
      <c r="C99" s="213">
        <v>4241.252365546894</v>
      </c>
      <c r="D99" s="214">
        <v>4320.960432660735</v>
      </c>
      <c r="E99" s="214">
        <v>3792.7253891888131</v>
      </c>
      <c r="F99" s="214">
        <v>2999.5301921771152</v>
      </c>
      <c r="G99" s="214">
        <v>2161.1469256348</v>
      </c>
      <c r="H99" s="213">
        <v>59150</v>
      </c>
      <c r="I99" s="213">
        <v>401.22054000000003</v>
      </c>
      <c r="J99" s="224">
        <v>3063388.3300000005</v>
      </c>
      <c r="K99" s="101">
        <f t="shared" si="1"/>
        <v>7.0547599351689111E-2</v>
      </c>
      <c r="N99" s="244"/>
      <c r="O99" s="250" t="s">
        <v>121</v>
      </c>
      <c r="P99" s="251">
        <v>37.833213855344837</v>
      </c>
      <c r="Q99" s="154">
        <v>43.128044453572478</v>
      </c>
      <c r="R99" s="154">
        <v>36.594267870923304</v>
      </c>
      <c r="S99" s="154">
        <v>43.431869961563258</v>
      </c>
      <c r="T99" s="154">
        <v>86.540413998097108</v>
      </c>
      <c r="U99" s="251"/>
      <c r="V99" s="251">
        <v>31.977070000000001</v>
      </c>
      <c r="W99" s="252"/>
      <c r="X99" s="151" t="e">
        <v>#DIV/0!</v>
      </c>
    </row>
    <row r="100" spans="1:24">
      <c r="A100" s="211" t="s">
        <v>246</v>
      </c>
      <c r="B100" s="211" t="s">
        <v>391</v>
      </c>
      <c r="C100" s="213">
        <v>2487.8399796598633</v>
      </c>
      <c r="D100" s="214">
        <v>1872.2095102453711</v>
      </c>
      <c r="E100" s="214">
        <v>2401.6626879825058</v>
      </c>
      <c r="F100" s="214">
        <v>2147.1827196170711</v>
      </c>
      <c r="G100" s="214">
        <v>1613.05879743321</v>
      </c>
      <c r="H100" s="213">
        <v>3710</v>
      </c>
      <c r="I100" s="213">
        <v>4.5690900000000001</v>
      </c>
      <c r="J100" s="224">
        <v>17009.8</v>
      </c>
      <c r="K100" s="101">
        <f t="shared" si="1"/>
        <v>9.4831144248210446</v>
      </c>
      <c r="N100" s="244"/>
      <c r="O100" s="250" t="s">
        <v>348</v>
      </c>
      <c r="P100" s="251">
        <v>282.55617630555457</v>
      </c>
      <c r="Q100" s="154">
        <v>269.52413933978056</v>
      </c>
      <c r="R100" s="154">
        <v>314.12369570296931</v>
      </c>
      <c r="S100" s="154">
        <v>333.53090038260979</v>
      </c>
      <c r="T100" s="154">
        <v>309.05964824583742</v>
      </c>
      <c r="U100" s="251"/>
      <c r="V100" s="251"/>
      <c r="W100" s="252"/>
      <c r="X100" s="151" t="e">
        <v>#DIV/0!</v>
      </c>
    </row>
    <row r="101" spans="1:24">
      <c r="A101" s="210"/>
      <c r="B101" s="215" t="s">
        <v>122</v>
      </c>
      <c r="C101" s="216">
        <v>81.171399351667077</v>
      </c>
      <c r="D101" s="55">
        <v>110.90220943829073</v>
      </c>
      <c r="E101" s="55">
        <v>116.19254632034553</v>
      </c>
      <c r="F101" s="55">
        <v>140.28393791319178</v>
      </c>
      <c r="G101" s="55">
        <v>65.272729834815948</v>
      </c>
      <c r="H101" s="216"/>
      <c r="I101" s="216">
        <v>81.800269999999998</v>
      </c>
      <c r="J101" s="225"/>
      <c r="K101" s="101" t="e">
        <f t="shared" si="1"/>
        <v>#DIV/0!</v>
      </c>
      <c r="N101" s="241" t="s">
        <v>245</v>
      </c>
      <c r="O101" s="242"/>
      <c r="P101" s="247">
        <v>3964.6442630078263</v>
      </c>
      <c r="Q101" s="248">
        <v>4241.252365546894</v>
      </c>
      <c r="R101" s="248">
        <v>4320.960432660735</v>
      </c>
      <c r="S101" s="248">
        <v>3792.7253891888136</v>
      </c>
      <c r="T101" s="248">
        <v>2967.0503414071145</v>
      </c>
      <c r="U101" s="247">
        <v>85700</v>
      </c>
      <c r="V101" s="247">
        <v>424.108</v>
      </c>
      <c r="W101" s="249">
        <v>3631272.2399999998</v>
      </c>
      <c r="X101" s="151">
        <v>8.1708286939321154E-2</v>
      </c>
    </row>
    <row r="102" spans="1:24">
      <c r="A102" s="210"/>
      <c r="B102" s="215" t="s">
        <v>123</v>
      </c>
      <c r="C102" s="216">
        <v>1369.2672821272279</v>
      </c>
      <c r="D102" s="55">
        <v>1482.9423899911021</v>
      </c>
      <c r="E102" s="55">
        <v>2287.9009652485424</v>
      </c>
      <c r="F102" s="55">
        <v>2907.5130827407152</v>
      </c>
      <c r="G102" s="55">
        <v>1183.5579456882745</v>
      </c>
      <c r="H102" s="216">
        <v>5030</v>
      </c>
      <c r="I102" s="216">
        <v>38.433599999999998</v>
      </c>
      <c r="J102" s="225">
        <v>223016.02</v>
      </c>
      <c r="K102" s="101">
        <f t="shared" si="1"/>
        <v>0.53070534829214266</v>
      </c>
      <c r="N102" s="241" t="s">
        <v>246</v>
      </c>
      <c r="O102" s="241" t="s">
        <v>391</v>
      </c>
      <c r="P102" s="247">
        <v>2602.3283980435572</v>
      </c>
      <c r="Q102" s="248">
        <v>2487.8399796598628</v>
      </c>
      <c r="R102" s="248">
        <v>1872.2095102453704</v>
      </c>
      <c r="S102" s="248">
        <v>2401.6626879825067</v>
      </c>
      <c r="T102" s="248">
        <v>2111.3604443870709</v>
      </c>
      <c r="U102" s="247">
        <v>3180</v>
      </c>
      <c r="V102" s="247">
        <v>4.6847799999999999</v>
      </c>
      <c r="W102" s="249">
        <v>16490</v>
      </c>
      <c r="X102" s="151">
        <v>12.80388383497314</v>
      </c>
    </row>
    <row r="103" spans="1:24">
      <c r="A103" s="210"/>
      <c r="B103" s="215" t="s">
        <v>247</v>
      </c>
      <c r="C103" s="216">
        <v>2697.1629218222511</v>
      </c>
      <c r="D103" s="55">
        <v>2141.0481703577825</v>
      </c>
      <c r="E103" s="55">
        <v>2727.9706010387799</v>
      </c>
      <c r="F103" s="55">
        <v>2978.7916366844379</v>
      </c>
      <c r="G103" s="55">
        <v>932.38280914130758</v>
      </c>
      <c r="H103" s="216">
        <v>4210</v>
      </c>
      <c r="I103" s="216">
        <v>9.9560099999999991</v>
      </c>
      <c r="J103" s="225">
        <v>42091.11</v>
      </c>
      <c r="K103" s="101">
        <f t="shared" si="1"/>
        <v>2.2151537679602833</v>
      </c>
      <c r="N103" s="244"/>
      <c r="O103" s="250" t="s">
        <v>122</v>
      </c>
      <c r="P103" s="251">
        <v>131.60642224084305</v>
      </c>
      <c r="Q103" s="154">
        <v>81.171399351667063</v>
      </c>
      <c r="R103" s="154">
        <v>110.9022094382907</v>
      </c>
      <c r="S103" s="154">
        <v>116.1925463203455</v>
      </c>
      <c r="T103" s="154">
        <v>140.28393791319183</v>
      </c>
      <c r="U103" s="251">
        <v>5400</v>
      </c>
      <c r="V103" s="251">
        <v>81.162790000000001</v>
      </c>
      <c r="W103" s="252">
        <v>440777.02</v>
      </c>
      <c r="X103" s="151">
        <v>3.1826508993865382E-2</v>
      </c>
    </row>
    <row r="104" spans="1:24">
      <c r="A104" s="210"/>
      <c r="B104" s="215" t="s">
        <v>248</v>
      </c>
      <c r="C104" s="216">
        <v>820.95348614714931</v>
      </c>
      <c r="D104" s="55">
        <v>965.61131296220685</v>
      </c>
      <c r="E104" s="55">
        <v>1129.3424162873187</v>
      </c>
      <c r="F104" s="55">
        <v>1303.0356429770593</v>
      </c>
      <c r="G104" s="55">
        <v>756.81649132301015</v>
      </c>
      <c r="H104" s="216">
        <v>7690</v>
      </c>
      <c r="I104" s="216">
        <v>6.8489300000000002</v>
      </c>
      <c r="J104" s="225">
        <v>54679</v>
      </c>
      <c r="K104" s="101">
        <f t="shared" si="1"/>
        <v>1.3841081426562485</v>
      </c>
      <c r="N104" s="244"/>
      <c r="O104" s="250" t="s">
        <v>123</v>
      </c>
      <c r="P104" s="251">
        <v>1541.5412360963819</v>
      </c>
      <c r="Q104" s="154">
        <v>1369.2672821272281</v>
      </c>
      <c r="R104" s="154">
        <v>1482.9423899911019</v>
      </c>
      <c r="S104" s="154">
        <v>2287.900965248542</v>
      </c>
      <c r="T104" s="154">
        <v>2907.4729207407149</v>
      </c>
      <c r="U104" s="251">
        <v>4770</v>
      </c>
      <c r="V104" s="251">
        <v>38.274619999999999</v>
      </c>
      <c r="W104" s="252">
        <v>195515.74</v>
      </c>
      <c r="X104" s="151">
        <v>1.4870786979814081</v>
      </c>
    </row>
    <row r="105" spans="1:24">
      <c r="A105" s="210"/>
      <c r="B105" s="215" t="s">
        <v>438</v>
      </c>
      <c r="C105" s="216">
        <v>4174.3107050973358</v>
      </c>
      <c r="D105" s="55">
        <v>4920.4666457188123</v>
      </c>
      <c r="E105" s="55">
        <v>8899.745853422246</v>
      </c>
      <c r="F105" s="55">
        <v>10427.852720627958</v>
      </c>
      <c r="G105" s="55">
        <v>8388.2800890908966</v>
      </c>
      <c r="H105" s="216"/>
      <c r="I105" s="216">
        <v>16.906279999999999</v>
      </c>
      <c r="J105" s="225"/>
      <c r="K105" s="101" t="e">
        <f t="shared" si="1"/>
        <v>#DIV/0!</v>
      </c>
      <c r="N105" s="244"/>
      <c r="O105" s="250" t="s">
        <v>247</v>
      </c>
      <c r="P105" s="251">
        <v>1400.3336976051692</v>
      </c>
      <c r="Q105" s="154">
        <v>2697.1629218222511</v>
      </c>
      <c r="R105" s="154">
        <v>2151.8466203577827</v>
      </c>
      <c r="S105" s="154">
        <v>2738.383831038781</v>
      </c>
      <c r="T105" s="154">
        <v>2920.745922684438</v>
      </c>
      <c r="U105" s="251">
        <v>3980</v>
      </c>
      <c r="V105" s="251">
        <v>9.7023499999999991</v>
      </c>
      <c r="W105" s="252">
        <v>39863.1</v>
      </c>
      <c r="X105" s="151">
        <v>7.3269412631843434</v>
      </c>
    </row>
    <row r="106" spans="1:24">
      <c r="A106" s="210"/>
      <c r="B106" s="215" t="s">
        <v>249</v>
      </c>
      <c r="C106" s="216">
        <v>1163.4439791294228</v>
      </c>
      <c r="D106" s="55">
        <v>1778.408538544041</v>
      </c>
      <c r="E106" s="55">
        <v>2301.1087310024659</v>
      </c>
      <c r="F106" s="55">
        <v>3234.0098401028235</v>
      </c>
      <c r="G106" s="55">
        <v>7113.7101637740843</v>
      </c>
      <c r="H106" s="216">
        <v>960</v>
      </c>
      <c r="I106" s="216">
        <v>28.49869</v>
      </c>
      <c r="J106" s="225">
        <v>26913.39</v>
      </c>
      <c r="K106" s="101">
        <f t="shared" si="1"/>
        <v>26.431862220902254</v>
      </c>
      <c r="N106" s="244"/>
      <c r="O106" s="250" t="s">
        <v>248</v>
      </c>
      <c r="P106" s="251">
        <v>621.60419972739317</v>
      </c>
      <c r="Q106" s="154">
        <v>820.95348614714931</v>
      </c>
      <c r="R106" s="154">
        <v>974.9202029622071</v>
      </c>
      <c r="S106" s="154">
        <v>1138.5236362873186</v>
      </c>
      <c r="T106" s="154">
        <v>1305.5208199770589</v>
      </c>
      <c r="U106" s="251">
        <v>8310</v>
      </c>
      <c r="V106" s="251">
        <v>6.0823600000000004</v>
      </c>
      <c r="W106" s="252">
        <v>51893.55</v>
      </c>
      <c r="X106" s="151">
        <v>2.5157670268791765</v>
      </c>
    </row>
    <row r="107" spans="1:24">
      <c r="A107" s="210"/>
      <c r="B107" s="215" t="s">
        <v>350</v>
      </c>
      <c r="C107" s="216">
        <v>12225.799111023423</v>
      </c>
      <c r="D107" s="55">
        <v>793.78157907800176</v>
      </c>
      <c r="E107" s="55">
        <v>667.37512325058321</v>
      </c>
      <c r="F107" s="55">
        <v>770.64529497099841</v>
      </c>
      <c r="G107" s="55">
        <v>401.61834081785463</v>
      </c>
      <c r="H107" s="216"/>
      <c r="I107" s="216"/>
      <c r="J107" s="225"/>
      <c r="K107" s="101" t="e">
        <f t="shared" si="1"/>
        <v>#DIV/0!</v>
      </c>
      <c r="N107" s="244"/>
      <c r="O107" s="250" t="s">
        <v>438</v>
      </c>
      <c r="P107" s="251">
        <v>3637.9317544819969</v>
      </c>
      <c r="Q107" s="154">
        <v>4174.3107050973358</v>
      </c>
      <c r="R107" s="154">
        <v>4920.4666457188123</v>
      </c>
      <c r="S107" s="154">
        <v>8899.7458534222478</v>
      </c>
      <c r="T107" s="154">
        <v>10360.835089627961</v>
      </c>
      <c r="U107" s="251"/>
      <c r="V107" s="251">
        <v>18.269870000000001</v>
      </c>
      <c r="W107" s="252"/>
      <c r="X107" s="151" t="e">
        <v>#DIV/0!</v>
      </c>
    </row>
    <row r="108" spans="1:24">
      <c r="A108" s="211" t="s">
        <v>250</v>
      </c>
      <c r="B108" s="207"/>
      <c r="C108" s="213">
        <v>25019.948864358339</v>
      </c>
      <c r="D108" s="214">
        <v>14065.370356335608</v>
      </c>
      <c r="E108" s="214">
        <v>20531.298924552786</v>
      </c>
      <c r="F108" s="214">
        <v>23909.314875634256</v>
      </c>
      <c r="G108" s="214">
        <v>20454.697367103454</v>
      </c>
      <c r="H108" s="213">
        <v>21600</v>
      </c>
      <c r="I108" s="213">
        <v>187.01287000000002</v>
      </c>
      <c r="J108" s="224">
        <v>363709.32</v>
      </c>
      <c r="K108" s="101">
        <f t="shared" si="1"/>
        <v>5.6239134501979366</v>
      </c>
      <c r="N108" s="244"/>
      <c r="O108" s="250" t="s">
        <v>249</v>
      </c>
      <c r="P108" s="251">
        <v>1039.6342126085649</v>
      </c>
      <c r="Q108" s="154">
        <v>1163.4439791294224</v>
      </c>
      <c r="R108" s="154">
        <v>1798.0196185440411</v>
      </c>
      <c r="S108" s="154">
        <v>2301.108731002465</v>
      </c>
      <c r="T108" s="154">
        <v>3234.0098401028231</v>
      </c>
      <c r="U108" s="251"/>
      <c r="V108" s="251">
        <v>28.250419999999998</v>
      </c>
      <c r="W108" s="252"/>
      <c r="X108" s="151" t="e">
        <v>#DIV/0!</v>
      </c>
    </row>
    <row r="109" spans="1:24">
      <c r="A109" s="211" t="s">
        <v>251</v>
      </c>
      <c r="B109" s="211" t="s">
        <v>129</v>
      </c>
      <c r="C109" s="213">
        <v>4942.9702162063177</v>
      </c>
      <c r="D109" s="214">
        <v>4274.2260829081788</v>
      </c>
      <c r="E109" s="214">
        <v>4069.416447545726</v>
      </c>
      <c r="F109" s="214">
        <v>3811.740319248991</v>
      </c>
      <c r="G109" s="214">
        <v>2385.802491487701</v>
      </c>
      <c r="H109" s="213">
        <v>550</v>
      </c>
      <c r="I109" s="213">
        <v>37.17239</v>
      </c>
      <c r="J109" s="224">
        <v>19485.11</v>
      </c>
      <c r="K109" s="101">
        <f t="shared" si="1"/>
        <v>12.244234143341767</v>
      </c>
      <c r="N109" s="244"/>
      <c r="O109" s="250" t="s">
        <v>350</v>
      </c>
      <c r="P109" s="251">
        <v>5936.8071068988884</v>
      </c>
      <c r="Q109" s="154">
        <v>12225.799111023423</v>
      </c>
      <c r="R109" s="154">
        <v>6104.024238078001</v>
      </c>
      <c r="S109" s="154">
        <v>667.37512325058321</v>
      </c>
      <c r="T109" s="154">
        <v>754.2579336009984</v>
      </c>
      <c r="U109" s="251"/>
      <c r="V109" s="251"/>
      <c r="W109" s="252"/>
      <c r="X109" s="151" t="e">
        <v>#DIV/0!</v>
      </c>
    </row>
    <row r="110" spans="1:24">
      <c r="A110" s="210"/>
      <c r="B110" s="215" t="s">
        <v>252</v>
      </c>
      <c r="C110" s="216">
        <v>267.42883247835334</v>
      </c>
      <c r="D110" s="55">
        <v>347.47641330150952</v>
      </c>
      <c r="E110" s="55">
        <v>326.43472262137465</v>
      </c>
      <c r="F110" s="55">
        <v>256.20470595987581</v>
      </c>
      <c r="G110" s="55">
        <v>13.728229349834745</v>
      </c>
      <c r="H110" s="216">
        <v>4230</v>
      </c>
      <c r="I110" s="216">
        <v>2.9517799999999998</v>
      </c>
      <c r="J110" s="225">
        <v>12595.23</v>
      </c>
      <c r="K110" s="101">
        <f t="shared" si="1"/>
        <v>0.10899546375758716</v>
      </c>
      <c r="N110" s="241" t="s">
        <v>250</v>
      </c>
      <c r="O110" s="242"/>
      <c r="P110" s="247">
        <v>16911.787027702798</v>
      </c>
      <c r="Q110" s="248">
        <v>25019.948864358339</v>
      </c>
      <c r="R110" s="248">
        <v>19415.331435335607</v>
      </c>
      <c r="S110" s="248">
        <v>20550.89337455279</v>
      </c>
      <c r="T110" s="248">
        <v>23734.486909034258</v>
      </c>
      <c r="U110" s="247">
        <v>25640</v>
      </c>
      <c r="V110" s="247">
        <v>186.42719</v>
      </c>
      <c r="W110" s="249">
        <v>744539.41</v>
      </c>
      <c r="X110" s="151">
        <v>3.1878080045533461</v>
      </c>
    </row>
    <row r="111" spans="1:24">
      <c r="A111" s="210"/>
      <c r="B111" s="215" t="s">
        <v>253</v>
      </c>
      <c r="C111" s="216">
        <v>216.73862326308353</v>
      </c>
      <c r="D111" s="55">
        <v>69.583280467695516</v>
      </c>
      <c r="E111" s="55">
        <v>79.432743019870856</v>
      </c>
      <c r="F111" s="55">
        <v>123.52682064906824</v>
      </c>
      <c r="G111" s="55">
        <v>36.545531776485987</v>
      </c>
      <c r="H111" s="216">
        <v>4050</v>
      </c>
      <c r="I111" s="216">
        <v>9.9423300000000001</v>
      </c>
      <c r="J111" s="225">
        <v>44479.96</v>
      </c>
      <c r="K111" s="101">
        <f t="shared" si="1"/>
        <v>8.216179100989747E-2</v>
      </c>
      <c r="N111" s="241" t="s">
        <v>251</v>
      </c>
      <c r="O111" s="241" t="s">
        <v>129</v>
      </c>
      <c r="P111" s="247">
        <v>5152.5411984009688</v>
      </c>
      <c r="Q111" s="248">
        <v>4942.9702162063177</v>
      </c>
      <c r="R111" s="248">
        <v>4267.2872729081801</v>
      </c>
      <c r="S111" s="248">
        <v>4069.2117175457265</v>
      </c>
      <c r="T111" s="248">
        <v>3804.0086492489918</v>
      </c>
      <c r="U111" s="247">
        <v>570</v>
      </c>
      <c r="V111" s="247">
        <v>35.530079999999998</v>
      </c>
      <c r="W111" s="249">
        <v>21017.15</v>
      </c>
      <c r="X111" s="151">
        <v>18.099545605607762</v>
      </c>
    </row>
    <row r="112" spans="1:24">
      <c r="A112" s="210"/>
      <c r="B112" s="215" t="s">
        <v>135</v>
      </c>
      <c r="C112" s="216">
        <v>2422.6448836471759</v>
      </c>
      <c r="D112" s="55">
        <v>2592.9084412664283</v>
      </c>
      <c r="E112" s="55">
        <v>2532.6682878151801</v>
      </c>
      <c r="F112" s="55">
        <v>3781.6781165936836</v>
      </c>
      <c r="G112" s="55">
        <v>3575.9217099588423</v>
      </c>
      <c r="H112" s="216">
        <v>1750</v>
      </c>
      <c r="I112" s="216">
        <v>161.35604000000001</v>
      </c>
      <c r="J112" s="225">
        <v>286521.28000000003</v>
      </c>
      <c r="K112" s="101">
        <f t="shared" si="1"/>
        <v>1.2480475132453834</v>
      </c>
      <c r="N112" s="244"/>
      <c r="O112" s="250" t="s">
        <v>252</v>
      </c>
      <c r="P112" s="251">
        <v>280.36157215461157</v>
      </c>
      <c r="Q112" s="154">
        <v>267.42883247835334</v>
      </c>
      <c r="R112" s="154">
        <v>347.47641330150947</v>
      </c>
      <c r="S112" s="154">
        <v>326.43472262137459</v>
      </c>
      <c r="T112" s="154">
        <v>255.40487820987576</v>
      </c>
      <c r="U112" s="251">
        <v>4000</v>
      </c>
      <c r="V112" s="251">
        <v>2.93045</v>
      </c>
      <c r="W112" s="252">
        <v>12034.27</v>
      </c>
      <c r="X112" s="151">
        <v>2.1223130128364724</v>
      </c>
    </row>
    <row r="113" spans="1:24">
      <c r="A113" s="210"/>
      <c r="B113" s="215" t="s">
        <v>254</v>
      </c>
      <c r="C113" s="216">
        <v>130.64020926645478</v>
      </c>
      <c r="D113" s="55">
        <v>97.276361051956329</v>
      </c>
      <c r="E113" s="55">
        <v>51.595958896876084</v>
      </c>
      <c r="F113" s="55">
        <v>118.54229710461956</v>
      </c>
      <c r="G113" s="55">
        <v>97.316388179989033</v>
      </c>
      <c r="H113" s="216">
        <v>3080</v>
      </c>
      <c r="I113" s="216">
        <v>0.75439000000000001</v>
      </c>
      <c r="J113" s="225">
        <v>2333.4899999999998</v>
      </c>
      <c r="K113" s="101">
        <f t="shared" si="1"/>
        <v>4.1704223364997937</v>
      </c>
      <c r="N113" s="244"/>
      <c r="O113" s="250" t="s">
        <v>253</v>
      </c>
      <c r="P113" s="251">
        <v>-70.830535818836623</v>
      </c>
      <c r="Q113" s="154">
        <v>216.7386232630835</v>
      </c>
      <c r="R113" s="154">
        <v>69.616620467695483</v>
      </c>
      <c r="S113" s="154">
        <v>77.514783019870791</v>
      </c>
      <c r="T113" s="154">
        <v>115.51187864906825</v>
      </c>
      <c r="U113" s="251">
        <v>4080</v>
      </c>
      <c r="V113" s="251">
        <v>9.8624299999999998</v>
      </c>
      <c r="W113" s="252">
        <v>38988.35</v>
      </c>
      <c r="X113" s="151">
        <v>0.29627280623331909</v>
      </c>
    </row>
    <row r="114" spans="1:24">
      <c r="A114" s="210"/>
      <c r="B114" s="215" t="s">
        <v>255</v>
      </c>
      <c r="C114" s="216">
        <v>563.75941306213849</v>
      </c>
      <c r="D114" s="55">
        <v>448.93091412363441</v>
      </c>
      <c r="E114" s="55">
        <v>462.74081062200622</v>
      </c>
      <c r="F114" s="55">
        <v>446.7262731273421</v>
      </c>
      <c r="G114" s="55">
        <v>296.3099913723641</v>
      </c>
      <c r="H114" s="216">
        <v>4130</v>
      </c>
      <c r="I114" s="216">
        <v>3.7309999999999999</v>
      </c>
      <c r="J114" s="225">
        <v>15472.8</v>
      </c>
      <c r="K114" s="101">
        <f t="shared" si="1"/>
        <v>1.9150379464115359</v>
      </c>
      <c r="N114" s="244"/>
      <c r="O114" s="250" t="s">
        <v>135</v>
      </c>
      <c r="P114" s="251">
        <v>2633.5874283883327</v>
      </c>
      <c r="Q114" s="154">
        <v>2422.6448836471759</v>
      </c>
      <c r="R114" s="154">
        <v>2570.132411266427</v>
      </c>
      <c r="S114" s="154">
        <v>2505.0526478151796</v>
      </c>
      <c r="T114" s="154">
        <v>3740.0134634036854</v>
      </c>
      <c r="U114" s="251">
        <v>1470</v>
      </c>
      <c r="V114" s="251">
        <v>164.66974999999999</v>
      </c>
      <c r="W114" s="252">
        <v>260454.55</v>
      </c>
      <c r="X114" s="151">
        <v>1.4359562785152671</v>
      </c>
    </row>
    <row r="115" spans="1:24">
      <c r="A115" s="210"/>
      <c r="B115" s="215" t="s">
        <v>256</v>
      </c>
      <c r="C115" s="216">
        <v>2991.8213330505978</v>
      </c>
      <c r="D115" s="55">
        <v>3174.348367256835</v>
      </c>
      <c r="E115" s="55">
        <v>2678.8945951180563</v>
      </c>
      <c r="F115" s="55">
        <v>3198.389550053324</v>
      </c>
      <c r="G115" s="55">
        <v>1774.944691199104</v>
      </c>
      <c r="H115" s="216">
        <v>2020</v>
      </c>
      <c r="I115" s="216">
        <v>1352.61733</v>
      </c>
      <c r="J115" s="225">
        <v>2698617.82</v>
      </c>
      <c r="K115" s="101">
        <f t="shared" si="1"/>
        <v>6.5772362356930708E-2</v>
      </c>
      <c r="N115" s="244"/>
      <c r="O115" s="250" t="s">
        <v>254</v>
      </c>
      <c r="P115" s="251">
        <v>136.79627460635592</v>
      </c>
      <c r="Q115" s="154">
        <v>130.64020926645475</v>
      </c>
      <c r="R115" s="154">
        <v>97.276361051956343</v>
      </c>
      <c r="S115" s="154">
        <v>51.595958896876084</v>
      </c>
      <c r="T115" s="154">
        <v>118.54229710461955</v>
      </c>
      <c r="U115" s="251">
        <v>2720</v>
      </c>
      <c r="V115" s="251">
        <v>0.80761000000000005</v>
      </c>
      <c r="W115" s="252">
        <v>2326.3200000000002</v>
      </c>
      <c r="X115" s="151">
        <v>5.0957003810576165</v>
      </c>
    </row>
    <row r="116" spans="1:24">
      <c r="A116" s="210"/>
      <c r="B116" s="215" t="s">
        <v>136</v>
      </c>
      <c r="C116" s="216">
        <v>92.795074597156599</v>
      </c>
      <c r="D116" s="55">
        <v>81.700288251371646</v>
      </c>
      <c r="E116" s="55">
        <v>62.7827268511884</v>
      </c>
      <c r="F116" s="55">
        <v>59.487106133243046</v>
      </c>
      <c r="G116" s="55">
        <v>35.873640134091254</v>
      </c>
      <c r="H116" s="216">
        <v>7830</v>
      </c>
      <c r="I116" s="216">
        <v>18.276499999999999</v>
      </c>
      <c r="J116" s="225">
        <v>148451.37</v>
      </c>
      <c r="K116" s="101">
        <f t="shared" si="1"/>
        <v>2.416524693176712E-2</v>
      </c>
      <c r="N116" s="244"/>
      <c r="O116" s="250" t="s">
        <v>255</v>
      </c>
      <c r="P116" s="251">
        <v>646.31264451514824</v>
      </c>
      <c r="Q116" s="154">
        <v>563.75941306213849</v>
      </c>
      <c r="R116" s="154">
        <v>448.93091412363435</v>
      </c>
      <c r="S116" s="154">
        <v>462.74081062200622</v>
      </c>
      <c r="T116" s="154">
        <v>446.27478212734189</v>
      </c>
      <c r="U116" s="251">
        <v>3790</v>
      </c>
      <c r="V116" s="251">
        <v>3.7170999999999998</v>
      </c>
      <c r="W116" s="252">
        <v>14346.2</v>
      </c>
      <c r="X116" s="151">
        <v>3.110752548600618</v>
      </c>
    </row>
    <row r="117" spans="1:24">
      <c r="A117" s="210"/>
      <c r="B117" s="215" t="s">
        <v>436</v>
      </c>
      <c r="C117" s="216">
        <v>626.57249064146413</v>
      </c>
      <c r="D117" s="55">
        <v>774.70621847694031</v>
      </c>
      <c r="E117" s="55">
        <v>519.48523109457437</v>
      </c>
      <c r="F117" s="55">
        <v>464.96941031921216</v>
      </c>
      <c r="G117" s="55">
        <v>298.98344101366143</v>
      </c>
      <c r="H117" s="216">
        <v>1220</v>
      </c>
      <c r="I117" s="216">
        <v>6.3158000000000003</v>
      </c>
      <c r="J117" s="225">
        <v>7884.75</v>
      </c>
      <c r="K117" s="101">
        <f t="shared" si="1"/>
        <v>3.7919203654353204</v>
      </c>
      <c r="N117" s="244"/>
      <c r="O117" s="250" t="s">
        <v>256</v>
      </c>
      <c r="P117" s="251">
        <v>2456.34361335826</v>
      </c>
      <c r="Q117" s="154">
        <v>2991.8213330505973</v>
      </c>
      <c r="R117" s="154">
        <v>3174.3483672568345</v>
      </c>
      <c r="S117" s="154">
        <v>2678.8945951180594</v>
      </c>
      <c r="T117" s="154">
        <v>3093.6419668233257</v>
      </c>
      <c r="U117" s="251">
        <v>1820</v>
      </c>
      <c r="V117" s="251">
        <v>1339.18013</v>
      </c>
      <c r="W117" s="252">
        <v>2597491.16</v>
      </c>
      <c r="X117" s="151">
        <v>0.11910115477826402</v>
      </c>
    </row>
    <row r="118" spans="1:24">
      <c r="A118" s="210"/>
      <c r="B118" s="215" t="s">
        <v>137</v>
      </c>
      <c r="C118" s="216">
        <v>22.54334270625834</v>
      </c>
      <c r="D118" s="55">
        <v>23.987914471047219</v>
      </c>
      <c r="E118" s="55">
        <v>22.713553847624187</v>
      </c>
      <c r="F118" s="55">
        <v>43.24531056456717</v>
      </c>
      <c r="G118" s="55">
        <v>111.33524023852361</v>
      </c>
      <c r="H118" s="216">
        <v>9310</v>
      </c>
      <c r="I118" s="216">
        <v>0.51570000000000005</v>
      </c>
      <c r="J118" s="225">
        <v>4861.0200000000004</v>
      </c>
      <c r="K118" s="101">
        <f t="shared" si="1"/>
        <v>2.2903678700874219</v>
      </c>
      <c r="N118" s="244"/>
      <c r="O118" s="250" t="s">
        <v>136</v>
      </c>
      <c r="P118" s="251">
        <v>90.755833894282887</v>
      </c>
      <c r="Q118" s="154">
        <v>92.795074597156599</v>
      </c>
      <c r="R118" s="154">
        <v>82.500288251371671</v>
      </c>
      <c r="S118" s="154">
        <v>63.582726851188404</v>
      </c>
      <c r="T118" s="154">
        <v>59.141764133243036</v>
      </c>
      <c r="U118" s="251">
        <v>7890</v>
      </c>
      <c r="V118" s="251">
        <v>18.037649999999999</v>
      </c>
      <c r="W118" s="252">
        <v>141479.94</v>
      </c>
      <c r="X118" s="151">
        <v>4.1802225907957714E-2</v>
      </c>
    </row>
    <row r="119" spans="1:24">
      <c r="A119" s="210"/>
      <c r="B119" s="215" t="s">
        <v>138</v>
      </c>
      <c r="C119" s="216">
        <v>1384.4605897835613</v>
      </c>
      <c r="D119" s="55">
        <v>1168.5017885250591</v>
      </c>
      <c r="E119" s="55">
        <v>1536.6601003315345</v>
      </c>
      <c r="F119" s="55">
        <v>1542.3406202746867</v>
      </c>
      <c r="G119" s="55">
        <v>1420.2636786565865</v>
      </c>
      <c r="H119" s="216">
        <v>1310</v>
      </c>
      <c r="I119" s="216">
        <v>53.708399999999997</v>
      </c>
      <c r="J119" s="225">
        <v>69313.83</v>
      </c>
      <c r="K119" s="101">
        <f t="shared" si="1"/>
        <v>2.0490336180479227</v>
      </c>
      <c r="N119" s="244"/>
      <c r="O119" s="250" t="s">
        <v>436</v>
      </c>
      <c r="P119" s="251">
        <v>539.45092867387507</v>
      </c>
      <c r="Q119" s="154">
        <v>626.57249064146424</v>
      </c>
      <c r="R119" s="154">
        <v>769.99444847694042</v>
      </c>
      <c r="S119" s="154">
        <v>515.96118109457439</v>
      </c>
      <c r="T119" s="154">
        <v>460.82090631921216</v>
      </c>
      <c r="U119" s="251">
        <v>1130</v>
      </c>
      <c r="V119" s="251">
        <v>6.2015000000000002</v>
      </c>
      <c r="W119" s="252">
        <v>7341.46</v>
      </c>
      <c r="X119" s="151">
        <v>6.2769654308436218</v>
      </c>
    </row>
    <row r="120" spans="1:24">
      <c r="A120" s="210"/>
      <c r="B120" s="215" t="s">
        <v>257</v>
      </c>
      <c r="C120" s="216">
        <v>883.81551105915787</v>
      </c>
      <c r="D120" s="55">
        <v>1224.4443297592804</v>
      </c>
      <c r="E120" s="55">
        <v>1064.4978378344181</v>
      </c>
      <c r="F120" s="55">
        <v>1269.1837865904154</v>
      </c>
      <c r="G120" s="55">
        <v>1186.8242615979366</v>
      </c>
      <c r="H120" s="216">
        <v>960</v>
      </c>
      <c r="I120" s="216">
        <v>28.087869999999999</v>
      </c>
      <c r="J120" s="225">
        <v>29044.2</v>
      </c>
      <c r="K120" s="101">
        <f t="shared" si="1"/>
        <v>4.0862694155732866</v>
      </c>
      <c r="N120" s="244"/>
      <c r="O120" s="250" t="s">
        <v>137</v>
      </c>
      <c r="P120" s="251">
        <v>21.702137836408031</v>
      </c>
      <c r="Q120" s="154">
        <v>22.54334270625834</v>
      </c>
      <c r="R120" s="154">
        <v>26.834684471047215</v>
      </c>
      <c r="S120" s="154">
        <v>27.004793847624189</v>
      </c>
      <c r="T120" s="154">
        <v>41.893767394567163</v>
      </c>
      <c r="U120" s="251">
        <v>9570</v>
      </c>
      <c r="V120" s="251">
        <v>0.43633</v>
      </c>
      <c r="W120" s="252">
        <v>4233.83</v>
      </c>
      <c r="X120" s="151">
        <v>0.98950046162852945</v>
      </c>
    </row>
    <row r="121" spans="1:24">
      <c r="A121" s="210"/>
      <c r="B121" s="215" t="s">
        <v>258</v>
      </c>
      <c r="C121" s="216">
        <v>324.66524481032349</v>
      </c>
      <c r="D121" s="55">
        <v>450.99588616493963</v>
      </c>
      <c r="E121" s="55">
        <v>511.04929247384706</v>
      </c>
      <c r="F121" s="55">
        <v>639.13654627856192</v>
      </c>
      <c r="G121" s="55">
        <v>520.27331381977092</v>
      </c>
      <c r="H121" s="216">
        <v>2020</v>
      </c>
      <c r="I121" s="216">
        <v>32.955399999999997</v>
      </c>
      <c r="J121" s="225">
        <v>52023.02</v>
      </c>
      <c r="K121" s="101">
        <f t="shared" si="1"/>
        <v>1.0000828745039618</v>
      </c>
      <c r="N121" s="244"/>
      <c r="O121" s="250" t="s">
        <v>138</v>
      </c>
      <c r="P121" s="251">
        <v>3936.1188381329334</v>
      </c>
      <c r="Q121" s="154">
        <v>1384.4605897835609</v>
      </c>
      <c r="R121" s="154">
        <v>1168.5017885250591</v>
      </c>
      <c r="S121" s="154">
        <v>1536.8601003315346</v>
      </c>
      <c r="T121" s="154">
        <v>1542.7970812746869</v>
      </c>
      <c r="U121" s="251">
        <v>1190</v>
      </c>
      <c r="V121" s="251">
        <v>53.370609999999999</v>
      </c>
      <c r="W121" s="252">
        <v>65856.02</v>
      </c>
      <c r="X121" s="151">
        <v>2.3426819313931921</v>
      </c>
    </row>
    <row r="122" spans="1:24">
      <c r="A122" s="210"/>
      <c r="B122" s="215" t="s">
        <v>140</v>
      </c>
      <c r="C122" s="216">
        <v>3615.822187996268</v>
      </c>
      <c r="D122" s="55">
        <v>3764.0203847653338</v>
      </c>
      <c r="E122" s="55">
        <v>2960.9384758712736</v>
      </c>
      <c r="F122" s="55">
        <v>2364.181239450143</v>
      </c>
      <c r="G122" s="55">
        <v>783.08483360881417</v>
      </c>
      <c r="H122" s="216">
        <v>1580</v>
      </c>
      <c r="I122" s="216">
        <v>212.21503000000001</v>
      </c>
      <c r="J122" s="225">
        <v>329083.94</v>
      </c>
      <c r="K122" s="101">
        <f t="shared" si="1"/>
        <v>0.23795899417298036</v>
      </c>
      <c r="N122" s="244"/>
      <c r="O122" s="250" t="s">
        <v>257</v>
      </c>
      <c r="P122" s="251">
        <v>873.33136510835857</v>
      </c>
      <c r="Q122" s="154">
        <v>883.8155110591581</v>
      </c>
      <c r="R122" s="154">
        <v>1224.7796697592801</v>
      </c>
      <c r="S122" s="154">
        <v>1063.3549878344181</v>
      </c>
      <c r="T122" s="154">
        <v>1258.4016882104156</v>
      </c>
      <c r="U122" s="251">
        <v>790</v>
      </c>
      <c r="V122" s="251">
        <v>29.305</v>
      </c>
      <c r="W122" s="252">
        <v>24733.61</v>
      </c>
      <c r="X122" s="151">
        <v>5.087820533316469</v>
      </c>
    </row>
    <row r="123" spans="1:24">
      <c r="A123" s="210"/>
      <c r="B123" s="215" t="s">
        <v>141</v>
      </c>
      <c r="C123" s="216">
        <v>491.63215717861664</v>
      </c>
      <c r="D123" s="55">
        <v>445.01296435365589</v>
      </c>
      <c r="E123" s="55">
        <v>373.48180085644987</v>
      </c>
      <c r="F123" s="55">
        <v>313.55872324547562</v>
      </c>
      <c r="G123" s="55">
        <v>141.97733516942557</v>
      </c>
      <c r="H123" s="216">
        <v>4060</v>
      </c>
      <c r="I123" s="216">
        <v>21.67</v>
      </c>
      <c r="J123" s="225">
        <v>86489.46</v>
      </c>
      <c r="K123" s="101">
        <f t="shared" si="1"/>
        <v>0.16415564991320974</v>
      </c>
      <c r="N123" s="244"/>
      <c r="O123" s="250" t="s">
        <v>258</v>
      </c>
      <c r="P123" s="251">
        <v>295.16182674731101</v>
      </c>
      <c r="Q123" s="154">
        <v>324.66524481032343</v>
      </c>
      <c r="R123" s="154">
        <v>447.80693616493966</v>
      </c>
      <c r="S123" s="154">
        <v>457.25220247384721</v>
      </c>
      <c r="T123" s="154">
        <v>638.26390427856188</v>
      </c>
      <c r="U123" s="251">
        <v>1980</v>
      </c>
      <c r="V123" s="251">
        <v>32.3872</v>
      </c>
      <c r="W123" s="252">
        <v>50604.69</v>
      </c>
      <c r="X123" s="151">
        <v>1.2612742105100572</v>
      </c>
    </row>
    <row r="124" spans="1:24">
      <c r="A124" s="210"/>
      <c r="B124" s="215" t="s">
        <v>259</v>
      </c>
      <c r="C124" s="216">
        <v>356.46481385091153</v>
      </c>
      <c r="D124" s="55">
        <v>432.2524945587902</v>
      </c>
      <c r="E124" s="55">
        <v>359.7346900738944</v>
      </c>
      <c r="F124" s="55">
        <v>328.19177993229124</v>
      </c>
      <c r="G124" s="55">
        <v>288.84632683054656</v>
      </c>
      <c r="H124" s="216">
        <v>1010</v>
      </c>
      <c r="I124" s="216">
        <v>9.1008399999999998</v>
      </c>
      <c r="J124" s="225">
        <v>8834.34</v>
      </c>
      <c r="K124" s="101">
        <f t="shared" si="1"/>
        <v>3.2695858075481201</v>
      </c>
      <c r="N124" s="244"/>
      <c r="O124" s="250" t="s">
        <v>140</v>
      </c>
      <c r="P124" s="251">
        <v>2194.4717063965459</v>
      </c>
      <c r="Q124" s="154">
        <v>3615.8221879962684</v>
      </c>
      <c r="R124" s="154">
        <v>3753.997674765335</v>
      </c>
      <c r="S124" s="154">
        <v>2949.8643758712747</v>
      </c>
      <c r="T124" s="154">
        <v>2283.2728494501439</v>
      </c>
      <c r="U124" s="251">
        <v>1580</v>
      </c>
      <c r="V124" s="251">
        <v>197.01596000000001</v>
      </c>
      <c r="W124" s="252">
        <v>321596.71999999997</v>
      </c>
      <c r="X124" s="151">
        <v>0.70998014203942883</v>
      </c>
    </row>
    <row r="125" spans="1:24">
      <c r="A125" s="210"/>
      <c r="B125" s="215" t="s">
        <v>260</v>
      </c>
      <c r="C125" s="216">
        <v>34.475267983576117</v>
      </c>
      <c r="D125" s="55">
        <v>22.954702068418257</v>
      </c>
      <c r="E125" s="55">
        <v>32.228854045844592</v>
      </c>
      <c r="F125" s="55">
        <v>28.143170036589215</v>
      </c>
      <c r="G125" s="55">
        <v>12.563926753810644</v>
      </c>
      <c r="H125" s="216">
        <v>6740</v>
      </c>
      <c r="I125" s="216">
        <v>5.8509099999999998</v>
      </c>
      <c r="J125" s="225">
        <v>39044.18</v>
      </c>
      <c r="K125" s="101">
        <f t="shared" si="1"/>
        <v>3.2178744063290979E-2</v>
      </c>
      <c r="N125" s="244"/>
      <c r="O125" s="250" t="s">
        <v>141</v>
      </c>
      <c r="P125" s="251">
        <v>403.17322775700507</v>
      </c>
      <c r="Q125" s="154">
        <v>491.63215717861664</v>
      </c>
      <c r="R125" s="154">
        <v>427.2298943536556</v>
      </c>
      <c r="S125" s="154">
        <v>357.13700085644984</v>
      </c>
      <c r="T125" s="154">
        <v>297.01242424547553</v>
      </c>
      <c r="U125" s="251">
        <v>3840</v>
      </c>
      <c r="V125" s="251">
        <v>21.443999999999999</v>
      </c>
      <c r="W125" s="252">
        <v>84837.59</v>
      </c>
      <c r="X125" s="151">
        <v>0.35009531063467919</v>
      </c>
    </row>
    <row r="126" spans="1:24">
      <c r="A126" s="210"/>
      <c r="B126" s="215" t="s">
        <v>386</v>
      </c>
      <c r="C126" s="216">
        <v>228.67381911083456</v>
      </c>
      <c r="D126" s="55">
        <v>149.94159980511773</v>
      </c>
      <c r="E126" s="55">
        <v>125.57049289891563</v>
      </c>
      <c r="F126" s="55">
        <v>143.79954444074261</v>
      </c>
      <c r="G126" s="55">
        <v>65.341071823167212</v>
      </c>
      <c r="H126" s="216"/>
      <c r="I126" s="216"/>
      <c r="J126" s="225"/>
      <c r="K126" s="101" t="e">
        <f t="shared" si="1"/>
        <v>#DIV/0!</v>
      </c>
      <c r="N126" s="244"/>
      <c r="O126" s="250" t="s">
        <v>259</v>
      </c>
      <c r="P126" s="251">
        <v>390.5545870216672</v>
      </c>
      <c r="Q126" s="154">
        <v>356.46481385091164</v>
      </c>
      <c r="R126" s="154">
        <v>427.05429455879016</v>
      </c>
      <c r="S126" s="154">
        <v>342.55690007389427</v>
      </c>
      <c r="T126" s="154">
        <v>303.91176921229135</v>
      </c>
      <c r="U126" s="251">
        <v>990</v>
      </c>
      <c r="V126" s="251">
        <v>8.9213400000000007</v>
      </c>
      <c r="W126" s="252">
        <v>8244.06</v>
      </c>
      <c r="X126" s="151">
        <v>3.6864332526969883</v>
      </c>
    </row>
    <row r="127" spans="1:24">
      <c r="A127" s="210"/>
      <c r="B127" s="215" t="s">
        <v>387</v>
      </c>
      <c r="C127" s="216">
        <v>82.976048610207286</v>
      </c>
      <c r="D127" s="55">
        <v>104.3269123997982</v>
      </c>
      <c r="E127" s="55">
        <v>242.10801492125228</v>
      </c>
      <c r="F127" s="55">
        <v>78.397670813126524</v>
      </c>
      <c r="G127" s="55">
        <v>64.532404840433017</v>
      </c>
      <c r="H127" s="216"/>
      <c r="I127" s="216"/>
      <c r="J127" s="225"/>
      <c r="K127" s="101" t="e">
        <f t="shared" si="1"/>
        <v>#DIV/0!</v>
      </c>
      <c r="N127" s="244"/>
      <c r="O127" s="250" t="s">
        <v>260</v>
      </c>
      <c r="P127" s="251">
        <v>35.913994595397341</v>
      </c>
      <c r="Q127" s="154">
        <v>34.475267983576117</v>
      </c>
      <c r="R127" s="154">
        <v>23.621372068418253</v>
      </c>
      <c r="S127" s="154">
        <v>32.895524045844589</v>
      </c>
      <c r="T127" s="154">
        <v>28.784551036589217</v>
      </c>
      <c r="U127" s="251">
        <v>6650</v>
      </c>
      <c r="V127" s="251">
        <v>5.7580799999999996</v>
      </c>
      <c r="W127" s="252">
        <v>40781.43</v>
      </c>
      <c r="X127" s="151">
        <v>7.05824956029968E-2</v>
      </c>
    </row>
    <row r="128" spans="1:24">
      <c r="A128" s="210"/>
      <c r="B128" s="215" t="s">
        <v>375</v>
      </c>
      <c r="C128" s="216">
        <v>102.35174722179212</v>
      </c>
      <c r="D128" s="55">
        <v>135.05706181497052</v>
      </c>
      <c r="E128" s="55">
        <v>108.71846722491966</v>
      </c>
      <c r="F128" s="55">
        <v>160.26575150724835</v>
      </c>
      <c r="G128" s="55">
        <v>120.2158736739716</v>
      </c>
      <c r="H128" s="216"/>
      <c r="I128" s="216"/>
      <c r="J128" s="225"/>
      <c r="K128" s="101" t="e">
        <f t="shared" si="1"/>
        <v>#DIV/0!</v>
      </c>
      <c r="N128" s="244"/>
      <c r="O128" s="250" t="s">
        <v>386</v>
      </c>
      <c r="P128" s="251">
        <v>237.61176763508749</v>
      </c>
      <c r="Q128" s="154">
        <v>228.67381911083456</v>
      </c>
      <c r="R128" s="154">
        <v>149.94159980511779</v>
      </c>
      <c r="S128" s="154">
        <v>125.57049289891563</v>
      </c>
      <c r="T128" s="154">
        <v>135.44450912074259</v>
      </c>
      <c r="U128" s="251"/>
      <c r="V128" s="251"/>
      <c r="W128" s="252"/>
      <c r="X128" s="151" t="e">
        <v>#DIV/0!</v>
      </c>
    </row>
    <row r="129" spans="1:24">
      <c r="A129" s="211" t="s">
        <v>261</v>
      </c>
      <c r="B129" s="207"/>
      <c r="C129" s="213">
        <v>19783.251806524251</v>
      </c>
      <c r="D129" s="214">
        <v>19782.652405790963</v>
      </c>
      <c r="E129" s="214">
        <v>18121.153103964829</v>
      </c>
      <c r="F129" s="214">
        <v>19171.708742323208</v>
      </c>
      <c r="G129" s="214">
        <v>13230.684381485062</v>
      </c>
      <c r="H129" s="213">
        <v>55850</v>
      </c>
      <c r="I129" s="213">
        <v>1957.2217100000005</v>
      </c>
      <c r="J129" s="224">
        <v>3854535.8000000003</v>
      </c>
      <c r="K129" s="101">
        <f t="shared" si="1"/>
        <v>0.3432497469989787</v>
      </c>
      <c r="N129" s="244"/>
      <c r="O129" s="250" t="s">
        <v>387</v>
      </c>
      <c r="P129" s="251">
        <v>67.586065149553534</v>
      </c>
      <c r="Q129" s="154">
        <v>82.976048610207286</v>
      </c>
      <c r="R129" s="154">
        <v>104.32691239979819</v>
      </c>
      <c r="S129" s="154">
        <v>242.10801492125225</v>
      </c>
      <c r="T129" s="154">
        <v>71.907848943126524</v>
      </c>
      <c r="U129" s="251"/>
      <c r="V129" s="251"/>
      <c r="W129" s="252"/>
      <c r="X129" s="151" t="e">
        <v>#DIV/0!</v>
      </c>
    </row>
    <row r="130" spans="1:24">
      <c r="A130" s="211" t="s">
        <v>262</v>
      </c>
      <c r="B130" s="211" t="s">
        <v>263</v>
      </c>
      <c r="C130" s="213">
        <v>802.68092054408805</v>
      </c>
      <c r="D130" s="214">
        <v>679.03516706291907</v>
      </c>
      <c r="E130" s="214">
        <v>728.41341917705188</v>
      </c>
      <c r="F130" s="214">
        <v>855.7639699213637</v>
      </c>
      <c r="G130" s="214">
        <v>518.40509111674567</v>
      </c>
      <c r="H130" s="213">
        <v>1380</v>
      </c>
      <c r="I130" s="213">
        <v>16.2498</v>
      </c>
      <c r="J130" s="224">
        <v>22915.19</v>
      </c>
      <c r="K130" s="101">
        <f t="shared" si="1"/>
        <v>2.2622770795998011</v>
      </c>
      <c r="N130" s="244"/>
      <c r="O130" s="250" t="s">
        <v>375</v>
      </c>
      <c r="P130" s="251">
        <v>254.35298262315794</v>
      </c>
      <c r="Q130" s="154">
        <v>102.35174722179212</v>
      </c>
      <c r="R130" s="154">
        <v>135.05706181497055</v>
      </c>
      <c r="S130" s="154">
        <v>108.71846722491965</v>
      </c>
      <c r="T130" s="154">
        <v>160.26575150724841</v>
      </c>
      <c r="U130" s="251"/>
      <c r="V130" s="251"/>
      <c r="W130" s="252"/>
      <c r="X130" s="151" t="e">
        <v>#DIV/0!</v>
      </c>
    </row>
    <row r="131" spans="1:24">
      <c r="A131" s="210"/>
      <c r="B131" s="215" t="s">
        <v>442</v>
      </c>
      <c r="C131" s="216">
        <v>-947.07433599524825</v>
      </c>
      <c r="D131" s="55">
        <v>-306.29050136398666</v>
      </c>
      <c r="E131" s="55">
        <v>-791.42850561640751</v>
      </c>
      <c r="F131" s="55">
        <v>-989.94433796637554</v>
      </c>
      <c r="G131" s="55">
        <v>-1340.1338919188186</v>
      </c>
      <c r="H131" s="216">
        <v>9470</v>
      </c>
      <c r="I131" s="216">
        <v>1392.73</v>
      </c>
      <c r="J131" s="225">
        <v>13556844.1</v>
      </c>
      <c r="K131" s="101">
        <f t="shared" si="1"/>
        <v>-9.8852939668961637E-3</v>
      </c>
      <c r="N131" s="241" t="s">
        <v>261</v>
      </c>
      <c r="O131" s="242"/>
      <c r="P131" s="247">
        <v>20575.297457176421</v>
      </c>
      <c r="Q131" s="248">
        <v>19783.251806524248</v>
      </c>
      <c r="R131" s="248">
        <v>19716.714985790964</v>
      </c>
      <c r="S131" s="248">
        <v>17994.312003964827</v>
      </c>
      <c r="T131" s="248">
        <v>18855.316730693212</v>
      </c>
      <c r="U131" s="247">
        <v>54060</v>
      </c>
      <c r="V131" s="247">
        <v>1929.5752199999997</v>
      </c>
      <c r="W131" s="249">
        <v>3696367.3499999996</v>
      </c>
      <c r="X131" s="151">
        <v>0.51010397358620796</v>
      </c>
    </row>
    <row r="132" spans="1:24">
      <c r="A132" s="210"/>
      <c r="B132" s="215" t="s">
        <v>264</v>
      </c>
      <c r="C132" s="216">
        <v>-381.94160339301681</v>
      </c>
      <c r="D132" s="55">
        <v>-28.457588701333087</v>
      </c>
      <c r="E132" s="55">
        <v>-108.2781803209253</v>
      </c>
      <c r="F132" s="55">
        <v>280.01124531120144</v>
      </c>
      <c r="G132" s="55">
        <v>-694.98356646601223</v>
      </c>
      <c r="H132" s="216">
        <v>3840</v>
      </c>
      <c r="I132" s="216">
        <v>267.66343999999998</v>
      </c>
      <c r="J132" s="225">
        <v>1009863.33</v>
      </c>
      <c r="K132" s="101">
        <f t="shared" si="1"/>
        <v>-6.8819566551249295E-2</v>
      </c>
      <c r="N132" s="241" t="s">
        <v>262</v>
      </c>
      <c r="O132" s="241" t="s">
        <v>263</v>
      </c>
      <c r="P132" s="247">
        <v>808.20572364918621</v>
      </c>
      <c r="Q132" s="248">
        <v>802.68092054408794</v>
      </c>
      <c r="R132" s="248">
        <v>679.03516706291919</v>
      </c>
      <c r="S132" s="248">
        <v>728.41341917705165</v>
      </c>
      <c r="T132" s="248">
        <v>842.92647688136378</v>
      </c>
      <c r="U132" s="247">
        <v>1230</v>
      </c>
      <c r="V132" s="247">
        <v>16.005369999999999</v>
      </c>
      <c r="W132" s="249">
        <v>20800.21</v>
      </c>
      <c r="X132" s="151">
        <v>4.0524902242879461</v>
      </c>
    </row>
    <row r="133" spans="1:24">
      <c r="A133" s="210"/>
      <c r="B133" s="215" t="s">
        <v>316</v>
      </c>
      <c r="C133" s="216">
        <v>19.922899301837546</v>
      </c>
      <c r="D133" s="55">
        <v>-0.60062434165531231</v>
      </c>
      <c r="E133" s="55">
        <v>-51.818665769265266</v>
      </c>
      <c r="F133" s="55">
        <v>-29.250389476408575</v>
      </c>
      <c r="G133" s="55">
        <v>-68.587718975962304</v>
      </c>
      <c r="H133" s="216">
        <v>10460</v>
      </c>
      <c r="I133" s="216">
        <v>31.528590000000001</v>
      </c>
      <c r="J133" s="225">
        <v>342111.64</v>
      </c>
      <c r="K133" s="101">
        <f t="shared" si="1"/>
        <v>-2.0048344153377036E-2</v>
      </c>
      <c r="N133" s="244"/>
      <c r="O133" s="250" t="s">
        <v>442</v>
      </c>
      <c r="P133" s="251">
        <v>-656.54654416572089</v>
      </c>
      <c r="Q133" s="154">
        <v>-947.07433599524825</v>
      </c>
      <c r="R133" s="154">
        <v>-332.27472136398671</v>
      </c>
      <c r="S133" s="154">
        <v>-791.53341561640616</v>
      </c>
      <c r="T133" s="154">
        <v>-1045.0435989663756</v>
      </c>
      <c r="U133" s="251">
        <v>8690</v>
      </c>
      <c r="V133" s="251">
        <v>1386.395</v>
      </c>
      <c r="W133" s="252">
        <v>12206545.539999999</v>
      </c>
      <c r="X133" s="151">
        <v>-8.5613378129122657E-3</v>
      </c>
    </row>
    <row r="134" spans="1:24">
      <c r="A134" s="210"/>
      <c r="B134" s="215" t="s">
        <v>265</v>
      </c>
      <c r="C134" s="216">
        <v>316.90701016748864</v>
      </c>
      <c r="D134" s="55">
        <v>236.33999588191384</v>
      </c>
      <c r="E134" s="55">
        <v>325.66553991498182</v>
      </c>
      <c r="F134" s="55">
        <v>764.46856300145043</v>
      </c>
      <c r="G134" s="55">
        <v>249.17136583167493</v>
      </c>
      <c r="H134" s="216">
        <v>3580</v>
      </c>
      <c r="I134" s="216">
        <v>3.17021</v>
      </c>
      <c r="J134" s="225">
        <v>11571.4</v>
      </c>
      <c r="K134" s="101">
        <f t="shared" si="1"/>
        <v>2.1533381080221492</v>
      </c>
      <c r="N134" s="244"/>
      <c r="O134" s="250" t="s">
        <v>264</v>
      </c>
      <c r="P134" s="251">
        <v>69.474820827788591</v>
      </c>
      <c r="Q134" s="154">
        <v>-381.94160339301703</v>
      </c>
      <c r="R134" s="154">
        <v>-33.395028701332528</v>
      </c>
      <c r="S134" s="154">
        <v>-110.84007032092522</v>
      </c>
      <c r="T134" s="154">
        <v>233.56986492120308</v>
      </c>
      <c r="U134" s="251">
        <v>3540</v>
      </c>
      <c r="V134" s="251">
        <v>263.99137999999999</v>
      </c>
      <c r="W134" s="252">
        <v>983430.28</v>
      </c>
      <c r="X134" s="151">
        <v>2.3750526058766777E-2</v>
      </c>
    </row>
    <row r="135" spans="1:24">
      <c r="A135" s="210"/>
      <c r="B135" s="215" t="s">
        <v>151</v>
      </c>
      <c r="C135" s="216">
        <v>677.44076942148706</v>
      </c>
      <c r="D135" s="55">
        <v>514.94786292984986</v>
      </c>
      <c r="E135" s="55">
        <v>283.64982307319985</v>
      </c>
      <c r="F135" s="55">
        <v>160.47744990137667</v>
      </c>
      <c r="G135" s="55">
        <v>300.38851524538768</v>
      </c>
      <c r="H135" s="216">
        <v>3830</v>
      </c>
      <c r="I135" s="216">
        <v>106.65192</v>
      </c>
      <c r="J135" s="225">
        <v>397062.95</v>
      </c>
      <c r="K135" s="101">
        <f t="shared" ref="K135:K180" si="2">G135/J135*100</f>
        <v>7.5652617612745707E-2</v>
      </c>
      <c r="N135" s="244"/>
      <c r="O135" s="250" t="s">
        <v>316</v>
      </c>
      <c r="P135" s="251">
        <v>-113.31222109042555</v>
      </c>
      <c r="Q135" s="154">
        <v>19.922899301837546</v>
      </c>
      <c r="R135" s="154">
        <v>-0.60062434165530343</v>
      </c>
      <c r="S135" s="154">
        <v>-51.81866576926528</v>
      </c>
      <c r="T135" s="154">
        <v>-29.250389476408561</v>
      </c>
      <c r="U135" s="251">
        <v>9650</v>
      </c>
      <c r="V135" s="251">
        <v>31.62426</v>
      </c>
      <c r="W135" s="252">
        <v>306097.11</v>
      </c>
      <c r="X135" s="151">
        <v>-9.5559182105340902E-3</v>
      </c>
    </row>
    <row r="136" spans="1:24">
      <c r="A136" s="210"/>
      <c r="B136" s="215" t="s">
        <v>428</v>
      </c>
      <c r="C136" s="216">
        <v>474.41647970013457</v>
      </c>
      <c r="D136" s="55">
        <v>471.08754643195454</v>
      </c>
      <c r="E136" s="55">
        <v>399.46430540771183</v>
      </c>
      <c r="F136" s="55">
        <v>480.21441763305421</v>
      </c>
      <c r="G136" s="55">
        <v>412.01507839246523</v>
      </c>
      <c r="H136" s="216">
        <v>2460</v>
      </c>
      <c r="I136" s="216">
        <v>7.0615100000000002</v>
      </c>
      <c r="J136" s="225">
        <v>17284.72</v>
      </c>
      <c r="K136" s="101">
        <f t="shared" si="2"/>
        <v>2.3836954164861521</v>
      </c>
      <c r="N136" s="244"/>
      <c r="O136" s="250" t="s">
        <v>265</v>
      </c>
      <c r="P136" s="251">
        <v>430.51990336727647</v>
      </c>
      <c r="Q136" s="154">
        <v>316.90701016748841</v>
      </c>
      <c r="R136" s="154">
        <v>236.33999588191386</v>
      </c>
      <c r="S136" s="154">
        <v>325.66553991498171</v>
      </c>
      <c r="T136" s="154">
        <v>763.92138114145041</v>
      </c>
      <c r="U136" s="251">
        <v>3290</v>
      </c>
      <c r="V136" s="251">
        <v>3.07565</v>
      </c>
      <c r="W136" s="252">
        <v>9875.4599999999991</v>
      </c>
      <c r="X136" s="151">
        <v>7.7355523807645463</v>
      </c>
    </row>
    <row r="137" spans="1:24">
      <c r="A137" s="210"/>
      <c r="B137" s="215" t="s">
        <v>435</v>
      </c>
      <c r="C137" s="216">
        <v>153.53490220723063</v>
      </c>
      <c r="D137" s="55">
        <v>131.4283438805528</v>
      </c>
      <c r="E137" s="55">
        <v>119.64945020111227</v>
      </c>
      <c r="F137" s="55">
        <v>133.11539297264704</v>
      </c>
      <c r="G137" s="55">
        <v>103.17371438285781</v>
      </c>
      <c r="H137" s="216"/>
      <c r="I137" s="216">
        <v>25.54982</v>
      </c>
      <c r="J137" s="225"/>
      <c r="K137" s="101" t="e">
        <f t="shared" si="2"/>
        <v>#DIV/0!</v>
      </c>
      <c r="N137" s="244"/>
      <c r="O137" s="250" t="s">
        <v>151</v>
      </c>
      <c r="P137" s="251">
        <v>192.05989854494504</v>
      </c>
      <c r="Q137" s="154">
        <v>677.44076942148672</v>
      </c>
      <c r="R137" s="154">
        <v>515.31084292984985</v>
      </c>
      <c r="S137" s="154">
        <v>283.6498230731998</v>
      </c>
      <c r="T137" s="154">
        <v>160.24612190137671</v>
      </c>
      <c r="U137" s="251">
        <v>3660</v>
      </c>
      <c r="V137" s="251">
        <v>104.91809000000001</v>
      </c>
      <c r="W137" s="252">
        <v>377088.85</v>
      </c>
      <c r="X137" s="151">
        <v>4.2495587419616551E-2</v>
      </c>
    </row>
    <row r="138" spans="1:24">
      <c r="A138" s="210"/>
      <c r="B138" s="215" t="s">
        <v>266</v>
      </c>
      <c r="C138" s="216">
        <v>354.50887625667059</v>
      </c>
      <c r="D138" s="55">
        <v>58.665552989469575</v>
      </c>
      <c r="E138" s="55">
        <v>227.7784857510816</v>
      </c>
      <c r="F138" s="55">
        <v>250.11501113903438</v>
      </c>
      <c r="G138" s="55">
        <v>-482.10757332018613</v>
      </c>
      <c r="H138" s="216">
        <v>6610</v>
      </c>
      <c r="I138" s="216">
        <v>69.428520000000006</v>
      </c>
      <c r="J138" s="225">
        <v>482316.69</v>
      </c>
      <c r="K138" s="101">
        <f t="shared" si="2"/>
        <v>-9.9956643283521079E-2</v>
      </c>
      <c r="N138" s="244"/>
      <c r="O138" s="250" t="s">
        <v>428</v>
      </c>
      <c r="P138" s="251">
        <v>423.33455435151313</v>
      </c>
      <c r="Q138" s="154">
        <v>474.41647970013452</v>
      </c>
      <c r="R138" s="154">
        <v>471.08754643195454</v>
      </c>
      <c r="S138" s="154">
        <v>399.46430540771183</v>
      </c>
      <c r="T138" s="154">
        <v>475.92509367305428</v>
      </c>
      <c r="U138" s="251">
        <v>2270</v>
      </c>
      <c r="V138" s="251">
        <v>6.8581599999999998</v>
      </c>
      <c r="W138" s="252">
        <v>15963.62</v>
      </c>
      <c r="X138" s="151">
        <v>2.9813105904115371</v>
      </c>
    </row>
    <row r="139" spans="1:24">
      <c r="A139" s="210"/>
      <c r="B139" s="215" t="s">
        <v>153</v>
      </c>
      <c r="C139" s="216">
        <v>249.5390955404396</v>
      </c>
      <c r="D139" s="55">
        <v>212.28571950319437</v>
      </c>
      <c r="E139" s="55">
        <v>223.54949705698951</v>
      </c>
      <c r="F139" s="55">
        <v>231.95706152939709</v>
      </c>
      <c r="G139" s="55">
        <v>143.18006185001295</v>
      </c>
      <c r="H139" s="216">
        <v>1820</v>
      </c>
      <c r="I139" s="216">
        <v>1.26797</v>
      </c>
      <c r="J139" s="225">
        <v>2361</v>
      </c>
      <c r="K139" s="101">
        <f t="shared" si="2"/>
        <v>6.0643821198650123</v>
      </c>
      <c r="N139" s="244"/>
      <c r="O139" s="250" t="s">
        <v>435</v>
      </c>
      <c r="P139" s="251">
        <v>109.1025410802439</v>
      </c>
      <c r="Q139" s="154">
        <v>153.53490220723063</v>
      </c>
      <c r="R139" s="154">
        <v>131.4283438805528</v>
      </c>
      <c r="S139" s="154">
        <v>119.64945020111227</v>
      </c>
      <c r="T139" s="154">
        <v>133.07057997264707</v>
      </c>
      <c r="U139" s="251"/>
      <c r="V139" s="251">
        <v>25.490970000000001</v>
      </c>
      <c r="W139" s="252"/>
      <c r="X139" s="151" t="e">
        <v>#DIV/0!</v>
      </c>
    </row>
    <row r="140" spans="1:24">
      <c r="A140" s="210"/>
      <c r="B140" s="215" t="s">
        <v>154</v>
      </c>
      <c r="C140" s="216">
        <v>4215.6234926852676</v>
      </c>
      <c r="D140" s="55">
        <v>3167.3947059680254</v>
      </c>
      <c r="E140" s="55">
        <v>2906.0717024095889</v>
      </c>
      <c r="F140" s="55">
        <v>2403.9991343005377</v>
      </c>
      <c r="G140" s="55">
        <v>1277.5221672598529</v>
      </c>
      <c r="H140" s="216">
        <v>2400</v>
      </c>
      <c r="I140" s="216">
        <v>95.540400000000005</v>
      </c>
      <c r="J140" s="225">
        <v>231476.28</v>
      </c>
      <c r="K140" s="101">
        <f t="shared" si="2"/>
        <v>0.55190197771445648</v>
      </c>
      <c r="N140" s="244"/>
      <c r="O140" s="250" t="s">
        <v>266</v>
      </c>
      <c r="P140" s="251">
        <v>28.794387894775621</v>
      </c>
      <c r="Q140" s="154">
        <v>354.50887625667059</v>
      </c>
      <c r="R140" s="154">
        <v>58.665552989469603</v>
      </c>
      <c r="S140" s="154">
        <v>227.77848575108158</v>
      </c>
      <c r="T140" s="154">
        <v>250.02472413903445</v>
      </c>
      <c r="U140" s="251">
        <v>5960</v>
      </c>
      <c r="V140" s="251">
        <v>69.037509999999997</v>
      </c>
      <c r="W140" s="252">
        <v>435414.73</v>
      </c>
      <c r="X140" s="151">
        <v>5.7422201618910429E-2</v>
      </c>
    </row>
    <row r="141" spans="1:24">
      <c r="A141" s="210"/>
      <c r="B141" s="215" t="s">
        <v>351</v>
      </c>
      <c r="C141" s="216">
        <v>285.32590987468603</v>
      </c>
      <c r="D141" s="55">
        <v>302.20502975982726</v>
      </c>
      <c r="E141" s="55">
        <v>236.9010348047002</v>
      </c>
      <c r="F141" s="55">
        <v>320.70932601391576</v>
      </c>
      <c r="G141" s="55">
        <v>115.03148825774257</v>
      </c>
      <c r="H141" s="216"/>
      <c r="I141" s="216"/>
      <c r="J141" s="225"/>
      <c r="K141" s="101" t="e">
        <f t="shared" si="2"/>
        <v>#DIV/0!</v>
      </c>
      <c r="N141" s="244"/>
      <c r="O141" s="250" t="s">
        <v>153</v>
      </c>
      <c r="P141" s="251">
        <v>258.56723639243671</v>
      </c>
      <c r="Q141" s="154">
        <v>249.5390955404396</v>
      </c>
      <c r="R141" s="154">
        <v>212.28571950319434</v>
      </c>
      <c r="S141" s="154">
        <v>223.54949705698951</v>
      </c>
      <c r="T141" s="154">
        <v>231.95706152939707</v>
      </c>
      <c r="U141" s="251">
        <v>1790</v>
      </c>
      <c r="V141" s="251">
        <v>1.2963100000000001</v>
      </c>
      <c r="W141" s="252">
        <v>2594.2600000000002</v>
      </c>
      <c r="X141" s="151">
        <v>8.9411647841541342</v>
      </c>
    </row>
    <row r="142" spans="1:24">
      <c r="A142" s="211" t="s">
        <v>267</v>
      </c>
      <c r="B142" s="207"/>
      <c r="C142" s="213">
        <v>6220.8844163110643</v>
      </c>
      <c r="D142" s="214">
        <v>5438.0412100007306</v>
      </c>
      <c r="E142" s="214">
        <v>4499.6179060898203</v>
      </c>
      <c r="F142" s="214">
        <v>4861.6368442811936</v>
      </c>
      <c r="G142" s="214">
        <v>533.07473165576062</v>
      </c>
      <c r="H142" s="213">
        <v>45850</v>
      </c>
      <c r="I142" s="213">
        <v>2016.8421800000001</v>
      </c>
      <c r="J142" s="224">
        <v>16073807.299999999</v>
      </c>
      <c r="K142" s="101">
        <f t="shared" si="2"/>
        <v>3.3164185790367203E-3</v>
      </c>
      <c r="N142" s="244"/>
      <c r="O142" s="250" t="s">
        <v>154</v>
      </c>
      <c r="P142" s="251">
        <v>4085.5993765827102</v>
      </c>
      <c r="Q142" s="154">
        <v>4215.6234926852676</v>
      </c>
      <c r="R142" s="154">
        <v>3157.3613959680256</v>
      </c>
      <c r="S142" s="154">
        <v>2894.7805824095881</v>
      </c>
      <c r="T142" s="154">
        <v>2376.3911088005366</v>
      </c>
      <c r="U142" s="251">
        <v>2170</v>
      </c>
      <c r="V142" s="251">
        <v>95.540800000000004</v>
      </c>
      <c r="W142" s="252">
        <v>213230.46</v>
      </c>
      <c r="X142" s="151">
        <v>1.1144707509426828</v>
      </c>
    </row>
    <row r="143" spans="1:24">
      <c r="A143" s="211" t="s">
        <v>185</v>
      </c>
      <c r="B143" s="211" t="s">
        <v>268</v>
      </c>
      <c r="C143" s="213">
        <v>281.17225269445856</v>
      </c>
      <c r="D143" s="214">
        <v>335.15765239487649</v>
      </c>
      <c r="E143" s="214">
        <v>171.03784138663679</v>
      </c>
      <c r="F143" s="214">
        <v>168.20728689063918</v>
      </c>
      <c r="G143" s="214">
        <v>223.7113058069632</v>
      </c>
      <c r="H143" s="213">
        <v>4860</v>
      </c>
      <c r="I143" s="213">
        <v>2.8663799999999999</v>
      </c>
      <c r="J143" s="224">
        <v>15052.46</v>
      </c>
      <c r="K143" s="101">
        <f t="shared" si="2"/>
        <v>1.486210930352668</v>
      </c>
      <c r="N143" s="244"/>
      <c r="O143" s="250" t="s">
        <v>351</v>
      </c>
      <c r="P143" s="251">
        <v>274.36751403885972</v>
      </c>
      <c r="Q143" s="154">
        <v>285.32590987468603</v>
      </c>
      <c r="R143" s="154">
        <v>302.2050297598272</v>
      </c>
      <c r="S143" s="154">
        <v>236.9010348047002</v>
      </c>
      <c r="T143" s="154">
        <v>313.49511259391585</v>
      </c>
      <c r="U143" s="251"/>
      <c r="V143" s="251"/>
      <c r="W143" s="252"/>
      <c r="X143" s="151" t="e">
        <v>#DIV/0!</v>
      </c>
    </row>
    <row r="144" spans="1:24">
      <c r="A144" s="210"/>
      <c r="B144" s="215" t="s">
        <v>329</v>
      </c>
      <c r="C144" s="216">
        <v>120.61187016619597</v>
      </c>
      <c r="D144" s="55">
        <v>104.57526279766608</v>
      </c>
      <c r="E144" s="55">
        <v>-22.310482186420987</v>
      </c>
      <c r="F144" s="55">
        <v>-250.16624056480947</v>
      </c>
      <c r="G144" s="55">
        <v>94.391096302623041</v>
      </c>
      <c r="H144" s="216">
        <v>5670</v>
      </c>
      <c r="I144" s="216">
        <v>9.4853900000000007</v>
      </c>
      <c r="J144" s="225">
        <v>57398.77</v>
      </c>
      <c r="K144" s="101">
        <f t="shared" si="2"/>
        <v>0.16444794253016753</v>
      </c>
      <c r="N144" s="241" t="s">
        <v>267</v>
      </c>
      <c r="O144" s="242"/>
      <c r="P144" s="247">
        <v>5910.1671914735889</v>
      </c>
      <c r="Q144" s="248">
        <v>6220.8844163110643</v>
      </c>
      <c r="R144" s="248">
        <v>5397.4492200007326</v>
      </c>
      <c r="S144" s="248">
        <v>4485.6599860898204</v>
      </c>
      <c r="T144" s="248">
        <v>4707.2335371111949</v>
      </c>
      <c r="U144" s="247">
        <v>42250</v>
      </c>
      <c r="V144" s="247">
        <v>2004.2335000000003</v>
      </c>
      <c r="W144" s="249">
        <v>14571040.52</v>
      </c>
      <c r="X144" s="151">
        <v>3.2305404206721643E-2</v>
      </c>
    </row>
    <row r="145" spans="1:24">
      <c r="A145" s="210"/>
      <c r="B145" s="215" t="s">
        <v>272</v>
      </c>
      <c r="C145" s="216">
        <v>630.20216202832296</v>
      </c>
      <c r="D145" s="55">
        <v>356.39330438461963</v>
      </c>
      <c r="E145" s="55">
        <v>446.1157226041347</v>
      </c>
      <c r="F145" s="55">
        <v>440.53783705908756</v>
      </c>
      <c r="G145" s="55">
        <v>217.85673393845727</v>
      </c>
      <c r="H145" s="216">
        <v>5690</v>
      </c>
      <c r="I145" s="216">
        <v>3.3239299999999998</v>
      </c>
      <c r="J145" s="225">
        <v>19679.86</v>
      </c>
      <c r="K145" s="101">
        <f t="shared" si="2"/>
        <v>1.1070034743054944</v>
      </c>
      <c r="N145" s="241" t="s">
        <v>185</v>
      </c>
      <c r="O145" s="241" t="s">
        <v>268</v>
      </c>
      <c r="P145" s="247">
        <v>269.97956480393719</v>
      </c>
      <c r="Q145" s="248">
        <v>281.17225269445868</v>
      </c>
      <c r="R145" s="248">
        <v>333.57590239487661</v>
      </c>
      <c r="S145" s="248">
        <v>168.59575138663672</v>
      </c>
      <c r="T145" s="248">
        <v>157.3175198906392</v>
      </c>
      <c r="U145" s="247">
        <v>4320</v>
      </c>
      <c r="V145" s="247">
        <v>2.8734600000000001</v>
      </c>
      <c r="W145" s="249">
        <v>13142.93</v>
      </c>
      <c r="X145" s="151">
        <v>1.1969744942006022</v>
      </c>
    </row>
    <row r="146" spans="1:24">
      <c r="A146" s="210"/>
      <c r="B146" s="215" t="s">
        <v>384</v>
      </c>
      <c r="C146" s="216">
        <v>579.38903145740733</v>
      </c>
      <c r="D146" s="55">
        <v>437.8124955426681</v>
      </c>
      <c r="E146" s="55">
        <v>370.03407404397905</v>
      </c>
      <c r="F146" s="55">
        <v>392.37418305850946</v>
      </c>
      <c r="G146" s="55">
        <v>246.75594935054485</v>
      </c>
      <c r="H146" s="216">
        <v>4230</v>
      </c>
      <c r="I146" s="216">
        <v>1.8452999999999999</v>
      </c>
      <c r="J146" s="225">
        <v>8047.81</v>
      </c>
      <c r="K146" s="101">
        <f t="shared" si="2"/>
        <v>3.0661254347523719</v>
      </c>
      <c r="N146" s="244"/>
      <c r="O146" s="250" t="s">
        <v>329</v>
      </c>
      <c r="P146" s="251">
        <v>107.13609561092599</v>
      </c>
      <c r="Q146" s="154">
        <v>120.61187016619598</v>
      </c>
      <c r="R146" s="154">
        <v>104.5752627976661</v>
      </c>
      <c r="S146" s="154">
        <v>-22.310482186420955</v>
      </c>
      <c r="T146" s="154">
        <v>-253.15489156480956</v>
      </c>
      <c r="U146" s="251">
        <v>5280</v>
      </c>
      <c r="V146" s="251">
        <v>9.5078800000000001</v>
      </c>
      <c r="W146" s="252">
        <v>52385.51</v>
      </c>
      <c r="X146" s="151">
        <v>-0.48325365461710607</v>
      </c>
    </row>
    <row r="147" spans="1:24">
      <c r="A147" s="210"/>
      <c r="B147" s="260" t="s">
        <v>509</v>
      </c>
      <c r="C147" s="216">
        <v>211.91884495197024</v>
      </c>
      <c r="D147" s="55">
        <v>214.31949413654428</v>
      </c>
      <c r="E147" s="55">
        <v>168.35441267386133</v>
      </c>
      <c r="F147" s="55">
        <v>149.94558124063994</v>
      </c>
      <c r="G147" s="55">
        <v>119.93621324656839</v>
      </c>
      <c r="H147" s="216">
        <v>5450</v>
      </c>
      <c r="I147" s="216">
        <v>2.0829599999999999</v>
      </c>
      <c r="J147" s="225">
        <v>12140.25</v>
      </c>
      <c r="K147" s="101">
        <f t="shared" si="2"/>
        <v>0.98792210412939097</v>
      </c>
      <c r="N147" s="244"/>
      <c r="O147" s="250" t="s">
        <v>272</v>
      </c>
      <c r="P147" s="251">
        <v>521.21050848908669</v>
      </c>
      <c r="Q147" s="154">
        <v>630.20216202832319</v>
      </c>
      <c r="R147" s="154">
        <v>355.02864438461967</v>
      </c>
      <c r="S147" s="154">
        <v>445.40658260413477</v>
      </c>
      <c r="T147" s="154">
        <v>440.56190605908751</v>
      </c>
      <c r="U147" s="251">
        <v>4940</v>
      </c>
      <c r="V147" s="251">
        <v>3.5070199999999998</v>
      </c>
      <c r="W147" s="252">
        <v>18170.48</v>
      </c>
      <c r="X147" s="151">
        <v>2.4246024654224185</v>
      </c>
    </row>
    <row r="148" spans="1:24">
      <c r="A148" s="210"/>
      <c r="B148" s="215" t="s">
        <v>161</v>
      </c>
      <c r="C148" s="216">
        <v>517.79614263260942</v>
      </c>
      <c r="D148" s="55">
        <v>312.58270208177839</v>
      </c>
      <c r="E148" s="55">
        <v>262.04721995596941</v>
      </c>
      <c r="F148" s="55">
        <v>242.21183700652335</v>
      </c>
      <c r="G148" s="55">
        <v>168.95872845037678</v>
      </c>
      <c r="H148" s="216">
        <v>2990</v>
      </c>
      <c r="I148" s="216">
        <v>3.5458799999999999</v>
      </c>
      <c r="J148" s="225">
        <v>11899.25</v>
      </c>
      <c r="K148" s="101">
        <f t="shared" si="2"/>
        <v>1.4199107376546991</v>
      </c>
      <c r="N148" s="244"/>
      <c r="O148" s="259" t="s">
        <v>449</v>
      </c>
      <c r="P148" s="251">
        <v>196.72659463742676</v>
      </c>
      <c r="Q148" s="154">
        <v>211.9188449519703</v>
      </c>
      <c r="R148" s="154">
        <v>214.31949413654431</v>
      </c>
      <c r="S148" s="154">
        <v>168.35441267386136</v>
      </c>
      <c r="T148" s="154">
        <v>149.94558124063991</v>
      </c>
      <c r="U148" s="251">
        <v>4880</v>
      </c>
      <c r="V148" s="251">
        <v>2.0831599999999999</v>
      </c>
      <c r="W148" s="252">
        <v>10860.32</v>
      </c>
      <c r="X148" s="151">
        <v>1.3806736932304011</v>
      </c>
    </row>
    <row r="149" spans="1:24">
      <c r="A149" s="210"/>
      <c r="B149" s="215" t="s">
        <v>359</v>
      </c>
      <c r="C149" s="216">
        <v>100.41768671751282</v>
      </c>
      <c r="D149" s="55">
        <v>99.964675763384832</v>
      </c>
      <c r="E149" s="55">
        <v>85.72849223553952</v>
      </c>
      <c r="F149" s="55">
        <v>117.84729181869299</v>
      </c>
      <c r="G149" s="55">
        <v>149.85315192054225</v>
      </c>
      <c r="H149" s="216">
        <v>8400</v>
      </c>
      <c r="I149" s="216">
        <v>0.62234999999999996</v>
      </c>
      <c r="J149" s="225">
        <v>5518.26</v>
      </c>
      <c r="K149" s="101">
        <f t="shared" si="2"/>
        <v>2.7155870133074962</v>
      </c>
      <c r="N149" s="244"/>
      <c r="O149" s="250" t="s">
        <v>384</v>
      </c>
      <c r="P149" s="251">
        <v>568.55189270286553</v>
      </c>
      <c r="Q149" s="154">
        <v>579.38903145740744</v>
      </c>
      <c r="R149" s="154">
        <v>437.81249554266799</v>
      </c>
      <c r="S149" s="154">
        <v>370.03407404397916</v>
      </c>
      <c r="T149" s="154">
        <v>392.37418305850952</v>
      </c>
      <c r="U149" s="251">
        <v>3890</v>
      </c>
      <c r="V149" s="251">
        <v>1.8307</v>
      </c>
      <c r="W149" s="252">
        <v>7321.95</v>
      </c>
      <c r="X149" s="151">
        <v>5.3588754779602361</v>
      </c>
    </row>
    <row r="150" spans="1:24">
      <c r="A150" s="210"/>
      <c r="B150" s="215" t="s">
        <v>358</v>
      </c>
      <c r="C150" s="216">
        <v>367.04525963052555</v>
      </c>
      <c r="D150" s="55">
        <v>312.48149599827161</v>
      </c>
      <c r="E150" s="55">
        <v>633.46923958949822</v>
      </c>
      <c r="F150" s="55">
        <v>1688.4157097567709</v>
      </c>
      <c r="G150" s="55">
        <v>847.1929692056965</v>
      </c>
      <c r="H150" s="216">
        <v>6390</v>
      </c>
      <c r="I150" s="216">
        <v>6.9820799999999998</v>
      </c>
      <c r="J150" s="225">
        <v>47903.18</v>
      </c>
      <c r="K150" s="101">
        <f t="shared" si="2"/>
        <v>1.7685526706279135</v>
      </c>
      <c r="N150" s="244"/>
      <c r="O150" s="250" t="s">
        <v>161</v>
      </c>
      <c r="P150" s="251">
        <v>348.69220597459059</v>
      </c>
      <c r="Q150" s="154">
        <v>517.79614263260942</v>
      </c>
      <c r="R150" s="154">
        <v>312.58270208177834</v>
      </c>
      <c r="S150" s="154">
        <v>262.04721995596941</v>
      </c>
      <c r="T150" s="154">
        <v>241.02895900652334</v>
      </c>
      <c r="U150" s="251">
        <v>2180</v>
      </c>
      <c r="V150" s="251">
        <v>3.54975</v>
      </c>
      <c r="W150" s="252">
        <v>8641.01</v>
      </c>
      <c r="X150" s="151">
        <v>2.7893609544083775</v>
      </c>
    </row>
    <row r="151" spans="1:24">
      <c r="A151" s="210"/>
      <c r="B151" s="215" t="s">
        <v>269</v>
      </c>
      <c r="C151" s="216">
        <v>3446.7694013951059</v>
      </c>
      <c r="D151" s="55">
        <v>2141.264542998631</v>
      </c>
      <c r="E151" s="55">
        <v>3609.0906396406053</v>
      </c>
      <c r="F151" s="55">
        <v>3147.2106844993345</v>
      </c>
      <c r="G151" s="55">
        <v>723.54154231962139</v>
      </c>
      <c r="H151" s="216">
        <v>10380</v>
      </c>
      <c r="I151" s="216">
        <v>82.319720000000004</v>
      </c>
      <c r="J151" s="225">
        <v>754813.09</v>
      </c>
      <c r="K151" s="101">
        <f t="shared" si="2"/>
        <v>9.5857047513527013E-2</v>
      </c>
      <c r="N151" s="244"/>
      <c r="O151" s="250" t="s">
        <v>359</v>
      </c>
      <c r="P151" s="251">
        <v>117.18181621254598</v>
      </c>
      <c r="Q151" s="154">
        <v>100.41768671751284</v>
      </c>
      <c r="R151" s="154">
        <v>99.964675763384847</v>
      </c>
      <c r="S151" s="154">
        <v>85.728492235539463</v>
      </c>
      <c r="T151" s="154">
        <v>117.45838181869297</v>
      </c>
      <c r="U151" s="251">
        <v>7350</v>
      </c>
      <c r="V151" s="251">
        <v>0.62246999999999997</v>
      </c>
      <c r="W151" s="252">
        <v>4873.18</v>
      </c>
      <c r="X151" s="151">
        <v>2.4103025502586188</v>
      </c>
    </row>
    <row r="152" spans="1:24">
      <c r="A152" s="210"/>
      <c r="B152" s="215" t="s">
        <v>325</v>
      </c>
      <c r="C152" s="216">
        <v>1403.8211542366148</v>
      </c>
      <c r="D152" s="55">
        <v>1449.3532417602021</v>
      </c>
      <c r="E152" s="55">
        <v>1523.3196375698838</v>
      </c>
      <c r="F152" s="55">
        <v>1180.7322380255744</v>
      </c>
      <c r="G152" s="55">
        <v>745.42043986513795</v>
      </c>
      <c r="H152" s="216">
        <v>2660</v>
      </c>
      <c r="I152" s="216">
        <v>44.622520000000002</v>
      </c>
      <c r="J152" s="225">
        <v>127764.03</v>
      </c>
      <c r="K152" s="101">
        <f t="shared" si="2"/>
        <v>0.58343529071925637</v>
      </c>
      <c r="N152" s="244"/>
      <c r="O152" s="250" t="s">
        <v>358</v>
      </c>
      <c r="P152" s="251">
        <v>780.27280427690005</v>
      </c>
      <c r="Q152" s="154">
        <v>367.04525963052555</v>
      </c>
      <c r="R152" s="154">
        <v>312.48149599827167</v>
      </c>
      <c r="S152" s="154">
        <v>633.46923958949822</v>
      </c>
      <c r="T152" s="154">
        <v>1687.8093217567712</v>
      </c>
      <c r="U152" s="251">
        <v>5180</v>
      </c>
      <c r="V152" s="251">
        <v>7.0222699999999998</v>
      </c>
      <c r="W152" s="252">
        <v>38548.51</v>
      </c>
      <c r="X152" s="151">
        <v>4.3784035278063174</v>
      </c>
    </row>
    <row r="153" spans="1:24">
      <c r="A153" s="210"/>
      <c r="B153" s="215" t="s">
        <v>497</v>
      </c>
      <c r="C153" s="216">
        <v>9.498811771477973</v>
      </c>
      <c r="D153" s="55">
        <v>6.4342018547328363</v>
      </c>
      <c r="E153" s="55">
        <v>6.1218873694142912</v>
      </c>
      <c r="F153" s="55">
        <v>5.7192412469153346</v>
      </c>
      <c r="G153" s="55">
        <v>5.5966321721915753</v>
      </c>
      <c r="H153" s="216"/>
      <c r="I153" s="216"/>
      <c r="J153" s="225"/>
      <c r="K153" s="101" t="e">
        <f t="shared" si="2"/>
        <v>#DIV/0!</v>
      </c>
      <c r="N153" s="244"/>
      <c r="O153" s="250" t="s">
        <v>269</v>
      </c>
      <c r="P153" s="251">
        <v>2847.8399069240318</v>
      </c>
      <c r="Q153" s="154">
        <v>3446.7694013951059</v>
      </c>
      <c r="R153" s="154">
        <v>2145.2225529986313</v>
      </c>
      <c r="S153" s="154">
        <v>3613.0735696406064</v>
      </c>
      <c r="T153" s="154">
        <v>3141.607305069334</v>
      </c>
      <c r="U153" s="251">
        <v>10930</v>
      </c>
      <c r="V153" s="251">
        <v>80.745019999999997</v>
      </c>
      <c r="W153" s="252">
        <v>840009.31</v>
      </c>
      <c r="X153" s="151">
        <v>0.37399672452074773</v>
      </c>
    </row>
    <row r="154" spans="1:24">
      <c r="A154" s="210"/>
      <c r="B154" s="215" t="s">
        <v>353</v>
      </c>
      <c r="C154" s="216">
        <v>872.36428325622444</v>
      </c>
      <c r="D154" s="55">
        <v>1012.8390390101711</v>
      </c>
      <c r="E154" s="55">
        <v>901.43758963291771</v>
      </c>
      <c r="F154" s="55">
        <v>1127.8164065895205</v>
      </c>
      <c r="G154" s="55">
        <v>929.1891803921684</v>
      </c>
      <c r="H154" s="216"/>
      <c r="I154" s="216"/>
      <c r="J154" s="225"/>
      <c r="K154" s="101" t="e">
        <f t="shared" si="2"/>
        <v>#DIV/0!</v>
      </c>
      <c r="N154" s="244"/>
      <c r="O154" s="250" t="s">
        <v>325</v>
      </c>
      <c r="P154" s="251">
        <v>790.73922595999898</v>
      </c>
      <c r="Q154" s="154">
        <v>1403.8211542366148</v>
      </c>
      <c r="R154" s="154">
        <v>1449.3532417602023</v>
      </c>
      <c r="S154" s="154">
        <v>1523.3196375698835</v>
      </c>
      <c r="T154" s="154">
        <v>1166.1215155155742</v>
      </c>
      <c r="U154" s="251">
        <v>2390</v>
      </c>
      <c r="V154" s="251">
        <v>44.831159999999997</v>
      </c>
      <c r="W154" s="252">
        <v>115167.58</v>
      </c>
      <c r="X154" s="151">
        <v>1.0125432135637253</v>
      </c>
    </row>
    <row r="155" spans="1:24">
      <c r="A155" s="211" t="s">
        <v>186</v>
      </c>
      <c r="B155" s="207"/>
      <c r="C155" s="213">
        <v>8541.006900938426</v>
      </c>
      <c r="D155" s="214">
        <v>6783.1781087235468</v>
      </c>
      <c r="E155" s="214">
        <v>8154.4462745160181</v>
      </c>
      <c r="F155" s="214">
        <v>8410.8520566274001</v>
      </c>
      <c r="G155" s="214">
        <v>4472.403942970891</v>
      </c>
      <c r="H155" s="213">
        <v>56720</v>
      </c>
      <c r="I155" s="213">
        <v>157.69651000000002</v>
      </c>
      <c r="J155" s="224">
        <v>1060216.96</v>
      </c>
      <c r="K155" s="101">
        <f t="shared" si="2"/>
        <v>0.42183855868245035</v>
      </c>
      <c r="N155" s="244"/>
      <c r="O155" s="250" t="s">
        <v>497</v>
      </c>
      <c r="P155" s="251">
        <v>4.3310130098854636</v>
      </c>
      <c r="Q155" s="154">
        <v>9.498811771477973</v>
      </c>
      <c r="R155" s="154">
        <v>6.4342018547328363</v>
      </c>
      <c r="S155" s="154">
        <v>6.1218873694142912</v>
      </c>
      <c r="T155" s="154">
        <v>5.7192412469153338</v>
      </c>
      <c r="U155" s="251"/>
      <c r="V155" s="251"/>
      <c r="W155" s="252"/>
      <c r="X155" s="151" t="e">
        <v>#DIV/0!</v>
      </c>
    </row>
    <row r="156" spans="1:24">
      <c r="A156" s="211" t="s">
        <v>270</v>
      </c>
      <c r="B156" s="211" t="s">
        <v>271</v>
      </c>
      <c r="C156" s="213">
        <v>94.239586772579955</v>
      </c>
      <c r="D156" s="214">
        <v>102.48166750214448</v>
      </c>
      <c r="E156" s="214">
        <v>117.41772364608155</v>
      </c>
      <c r="F156" s="214">
        <v>145.89768786437875</v>
      </c>
      <c r="G156" s="214">
        <v>88.841092606223057</v>
      </c>
      <c r="H156" s="213">
        <v>5860</v>
      </c>
      <c r="I156" s="213">
        <v>0.88348000000000004</v>
      </c>
      <c r="J156" s="224">
        <v>5103.79</v>
      </c>
      <c r="K156" s="101">
        <f t="shared" si="2"/>
        <v>1.7406886373895294</v>
      </c>
      <c r="N156" s="244"/>
      <c r="O156" s="250" t="s">
        <v>353</v>
      </c>
      <c r="P156" s="251">
        <v>903.44745456811836</v>
      </c>
      <c r="Q156" s="154">
        <v>872.36428325622444</v>
      </c>
      <c r="R156" s="154">
        <v>1012.8390390101713</v>
      </c>
      <c r="S156" s="154">
        <v>901.43758963291816</v>
      </c>
      <c r="T156" s="154">
        <v>1123.8994484195207</v>
      </c>
      <c r="U156" s="251"/>
      <c r="V156" s="251"/>
      <c r="W156" s="252"/>
      <c r="X156" s="151" t="e">
        <v>#DIV/0!</v>
      </c>
    </row>
    <row r="157" spans="1:24">
      <c r="A157" s="210"/>
      <c r="B157" s="215" t="s">
        <v>424</v>
      </c>
      <c r="C157" s="216">
        <v>28.11097259624519</v>
      </c>
      <c r="D157" s="55">
        <v>25.642638730618796</v>
      </c>
      <c r="E157" s="55">
        <v>17.338022431167406</v>
      </c>
      <c r="F157" s="55">
        <v>18.538216519736373</v>
      </c>
      <c r="G157" s="55">
        <v>5.7873470414566137</v>
      </c>
      <c r="H157" s="216"/>
      <c r="I157" s="216">
        <v>9.0399999999999994E-3</v>
      </c>
      <c r="J157" s="225"/>
      <c r="K157" s="101" t="e">
        <f t="shared" si="2"/>
        <v>#DIV/0!</v>
      </c>
      <c r="N157" s="241" t="s">
        <v>186</v>
      </c>
      <c r="O157" s="242"/>
      <c r="P157" s="247">
        <v>7456.1090831703141</v>
      </c>
      <c r="Q157" s="248">
        <v>8541.006900938426</v>
      </c>
      <c r="R157" s="248">
        <v>6784.1897087235466</v>
      </c>
      <c r="S157" s="248">
        <v>8155.2779745160215</v>
      </c>
      <c r="T157" s="248">
        <v>8370.6884715173983</v>
      </c>
      <c r="U157" s="247">
        <v>51340</v>
      </c>
      <c r="V157" s="247">
        <v>156.57288999999997</v>
      </c>
      <c r="W157" s="249">
        <v>1109120.78</v>
      </c>
      <c r="X157" s="151">
        <v>0.75471387990020333</v>
      </c>
    </row>
    <row r="158" spans="1:24">
      <c r="A158" s="210"/>
      <c r="B158" s="215" t="s">
        <v>425</v>
      </c>
      <c r="C158" s="216">
        <v>55.69642723033769</v>
      </c>
      <c r="D158" s="55">
        <v>57.064645715150903</v>
      </c>
      <c r="E158" s="55">
        <v>12.564117567400356</v>
      </c>
      <c r="F158" s="55">
        <v>72.51347927185482</v>
      </c>
      <c r="G158" s="55">
        <v>9.6040315273434267</v>
      </c>
      <c r="H158" s="216">
        <v>4740</v>
      </c>
      <c r="I158" s="216">
        <v>5.8409999999999997E-2</v>
      </c>
      <c r="J158" s="225">
        <v>276.52</v>
      </c>
      <c r="K158" s="101">
        <f t="shared" si="2"/>
        <v>3.4731778993719904</v>
      </c>
      <c r="N158" s="241" t="s">
        <v>270</v>
      </c>
      <c r="O158" s="241" t="s">
        <v>271</v>
      </c>
      <c r="P158" s="247">
        <v>91.218604344024399</v>
      </c>
      <c r="Q158" s="248">
        <v>94.239586772579955</v>
      </c>
      <c r="R158" s="248">
        <v>102.48166750214448</v>
      </c>
      <c r="S158" s="248">
        <v>117.41772364608158</v>
      </c>
      <c r="T158" s="248">
        <v>145.89004186437876</v>
      </c>
      <c r="U158" s="247">
        <v>4970</v>
      </c>
      <c r="V158" s="247">
        <v>0.90549999999999997</v>
      </c>
      <c r="W158" s="249">
        <v>4817.2</v>
      </c>
      <c r="X158" s="151">
        <v>3.0285236623843472</v>
      </c>
    </row>
    <row r="159" spans="1:24">
      <c r="A159" s="210"/>
      <c r="B159" s="215" t="s">
        <v>510</v>
      </c>
      <c r="C159" s="216">
        <v>200.51981603249166</v>
      </c>
      <c r="D159" s="55">
        <v>190.02617007806361</v>
      </c>
      <c r="E159" s="55">
        <v>175.50235097440799</v>
      </c>
      <c r="F159" s="55">
        <v>186.8090133443979</v>
      </c>
      <c r="G159" s="55">
        <v>167.23177015799882</v>
      </c>
      <c r="H159" s="216">
        <v>2000</v>
      </c>
      <c r="I159" s="216">
        <v>0.65286</v>
      </c>
      <c r="J159" s="225">
        <v>1336.11</v>
      </c>
      <c r="K159" s="101">
        <f t="shared" si="2"/>
        <v>12.516317530592454</v>
      </c>
      <c r="N159" s="244"/>
      <c r="O159" s="250" t="s">
        <v>424</v>
      </c>
      <c r="P159" s="251">
        <v>15.878068442581061</v>
      </c>
      <c r="Q159" s="154">
        <v>28.11097259624519</v>
      </c>
      <c r="R159" s="154">
        <v>25.642638730618792</v>
      </c>
      <c r="S159" s="154">
        <v>17.338022431167413</v>
      </c>
      <c r="T159" s="154">
        <v>18.538216519736377</v>
      </c>
      <c r="U159" s="251"/>
      <c r="V159" s="251">
        <v>9.0399999999999994E-3</v>
      </c>
      <c r="W159" s="252"/>
      <c r="X159" s="151" t="e">
        <v>#DIV/0!</v>
      </c>
    </row>
    <row r="160" spans="1:24">
      <c r="A160" s="210"/>
      <c r="B160" s="215" t="s">
        <v>162</v>
      </c>
      <c r="C160" s="216">
        <v>80.661156075511173</v>
      </c>
      <c r="D160" s="55">
        <v>64.954341648584986</v>
      </c>
      <c r="E160" s="55">
        <v>60.843199554097318</v>
      </c>
      <c r="F160" s="55">
        <v>77.150735028049567</v>
      </c>
      <c r="G160" s="55">
        <v>60.228111642181673</v>
      </c>
      <c r="H160" s="216">
        <v>3140</v>
      </c>
      <c r="I160" s="216">
        <v>0.11584999999999999</v>
      </c>
      <c r="J160" s="225">
        <v>362.37</v>
      </c>
      <c r="K160" s="101">
        <f t="shared" si="2"/>
        <v>16.620611982830166</v>
      </c>
      <c r="N160" s="244"/>
      <c r="O160" s="250" t="s">
        <v>425</v>
      </c>
      <c r="P160" s="251">
        <v>93.741222100209839</v>
      </c>
      <c r="Q160" s="154">
        <v>55.69642723033769</v>
      </c>
      <c r="R160" s="154">
        <v>57.064645715150903</v>
      </c>
      <c r="S160" s="154">
        <v>12.564117567400357</v>
      </c>
      <c r="T160" s="154">
        <v>72.49509627185482</v>
      </c>
      <c r="U160" s="251">
        <v>4800</v>
      </c>
      <c r="V160" s="251">
        <v>5.3129999999999997E-2</v>
      </c>
      <c r="W160" s="252">
        <v>264.42</v>
      </c>
      <c r="X160" s="151">
        <v>27.416646347422592</v>
      </c>
    </row>
    <row r="161" spans="1:24">
      <c r="A161" s="210"/>
      <c r="B161" s="215" t="s">
        <v>426</v>
      </c>
      <c r="C161" s="216">
        <v>117.00521849143863</v>
      </c>
      <c r="D161" s="55">
        <v>81.393935231568321</v>
      </c>
      <c r="E161" s="55">
        <v>50.634126525745152</v>
      </c>
      <c r="F161" s="55">
        <v>98.020943686870069</v>
      </c>
      <c r="G161" s="55">
        <v>42.422107557796018</v>
      </c>
      <c r="H161" s="216">
        <v>3580</v>
      </c>
      <c r="I161" s="216">
        <v>0.11264</v>
      </c>
      <c r="J161" s="225">
        <v>398.84</v>
      </c>
      <c r="K161" s="101">
        <f t="shared" si="2"/>
        <v>10.636372369320034</v>
      </c>
      <c r="N161" s="244"/>
      <c r="O161" s="250" t="s">
        <v>474</v>
      </c>
      <c r="P161" s="251">
        <v>289.83147195477738</v>
      </c>
      <c r="Q161" s="154">
        <v>200.51981603249166</v>
      </c>
      <c r="R161" s="154">
        <v>190.02617007806356</v>
      </c>
      <c r="S161" s="154">
        <v>175.50235097440807</v>
      </c>
      <c r="T161" s="154">
        <v>186.79677934439792</v>
      </c>
      <c r="U161" s="251">
        <v>1920</v>
      </c>
      <c r="V161" s="251">
        <v>0.61133999999999999</v>
      </c>
      <c r="W161" s="252">
        <v>1223.72</v>
      </c>
      <c r="X161" s="151">
        <v>15.26466670025806</v>
      </c>
    </row>
    <row r="162" spans="1:24">
      <c r="A162" s="210"/>
      <c r="B162" s="215" t="s">
        <v>164</v>
      </c>
      <c r="C162" s="216">
        <v>22.522469913857922</v>
      </c>
      <c r="D162" s="55">
        <v>31.246573295837379</v>
      </c>
      <c r="E162" s="55">
        <v>22.680368838274376</v>
      </c>
      <c r="F162" s="55">
        <v>25.757863354193805</v>
      </c>
      <c r="G162" s="55">
        <v>28.4095670689527</v>
      </c>
      <c r="H162" s="216">
        <v>11240</v>
      </c>
      <c r="I162" s="216">
        <v>1.2699999999999999E-2</v>
      </c>
      <c r="J162" s="225">
        <v>148.51</v>
      </c>
      <c r="K162" s="101">
        <f t="shared" si="2"/>
        <v>19.129733397719146</v>
      </c>
      <c r="N162" s="244"/>
      <c r="O162" s="250" t="s">
        <v>162</v>
      </c>
      <c r="P162" s="251">
        <v>64.987903404629193</v>
      </c>
      <c r="Q162" s="154">
        <v>80.661156075511173</v>
      </c>
      <c r="R162" s="154">
        <v>64.954341648585014</v>
      </c>
      <c r="S162" s="154">
        <v>60.843199554097332</v>
      </c>
      <c r="T162" s="154">
        <v>77.143089028049573</v>
      </c>
      <c r="U162" s="251">
        <v>2780</v>
      </c>
      <c r="V162" s="251">
        <v>0.1164</v>
      </c>
      <c r="W162" s="252">
        <v>347.13</v>
      </c>
      <c r="X162" s="151">
        <v>22.223112098651679</v>
      </c>
    </row>
    <row r="163" spans="1:24">
      <c r="A163" s="210"/>
      <c r="B163" s="215" t="s">
        <v>173</v>
      </c>
      <c r="C163" s="216">
        <v>13.631824381464773</v>
      </c>
      <c r="D163" s="55">
        <v>19.539504235992307</v>
      </c>
      <c r="E163" s="55">
        <v>13.686702030933994</v>
      </c>
      <c r="F163" s="55">
        <v>14.775520610404477</v>
      </c>
      <c r="G163" s="55">
        <v>1.7217877212126962</v>
      </c>
      <c r="H163" s="216"/>
      <c r="I163" s="216">
        <v>1.6199999999999999E-3</v>
      </c>
      <c r="J163" s="225"/>
      <c r="K163" s="101" t="e">
        <f t="shared" si="2"/>
        <v>#DIV/0!</v>
      </c>
      <c r="N163" s="244"/>
      <c r="O163" s="250" t="s">
        <v>426</v>
      </c>
      <c r="P163" s="251">
        <v>143.21003612459754</v>
      </c>
      <c r="Q163" s="154">
        <v>117.00521849143863</v>
      </c>
      <c r="R163" s="154">
        <v>81.393935231568349</v>
      </c>
      <c r="S163" s="154">
        <v>50.634126525745145</v>
      </c>
      <c r="T163" s="154">
        <v>98.020943686870027</v>
      </c>
      <c r="U163" s="251">
        <v>3590</v>
      </c>
      <c r="V163" s="251">
        <v>0.10553999999999999</v>
      </c>
      <c r="W163" s="252">
        <v>390.76</v>
      </c>
      <c r="X163" s="151">
        <v>25.084692314174951</v>
      </c>
    </row>
    <row r="164" spans="1:24">
      <c r="A164" s="210"/>
      <c r="B164" s="215" t="s">
        <v>443</v>
      </c>
      <c r="C164" s="216">
        <v>23.475973773598316</v>
      </c>
      <c r="D164" s="55">
        <v>13.934621568268092</v>
      </c>
      <c r="E164" s="55">
        <v>17.760210407740853</v>
      </c>
      <c r="F164" s="55">
        <v>22.14543295194666</v>
      </c>
      <c r="G164" s="55">
        <v>17.686504457075401</v>
      </c>
      <c r="H164" s="216">
        <v>16910</v>
      </c>
      <c r="I164" s="216">
        <v>1.7909999999999999E-2</v>
      </c>
      <c r="J164" s="225">
        <v>301.57</v>
      </c>
      <c r="K164" s="101">
        <f t="shared" si="2"/>
        <v>5.8648089853352126</v>
      </c>
      <c r="N164" s="244"/>
      <c r="O164" s="250" t="s">
        <v>164</v>
      </c>
      <c r="P164" s="251">
        <v>28.754899837142855</v>
      </c>
      <c r="Q164" s="154">
        <v>22.522469913857922</v>
      </c>
      <c r="R164" s="154">
        <v>31.246573295837379</v>
      </c>
      <c r="S164" s="154">
        <v>22.680368838274376</v>
      </c>
      <c r="T164" s="154">
        <v>25.681572354193804</v>
      </c>
      <c r="U164" s="251">
        <v>10220</v>
      </c>
      <c r="V164" s="251">
        <v>1.3650000000000001E-2</v>
      </c>
      <c r="W164" s="252">
        <v>144.51</v>
      </c>
      <c r="X164" s="151">
        <v>17.771484571444056</v>
      </c>
    </row>
    <row r="165" spans="1:24">
      <c r="A165" s="210"/>
      <c r="B165" s="215" t="s">
        <v>273</v>
      </c>
      <c r="C165" s="216">
        <v>581.90635218898342</v>
      </c>
      <c r="D165" s="55">
        <v>591.3948079597202</v>
      </c>
      <c r="E165" s="55">
        <v>531.57923950738075</v>
      </c>
      <c r="F165" s="55">
        <v>532.62781007315778</v>
      </c>
      <c r="G165" s="55">
        <v>744.13843964500427</v>
      </c>
      <c r="H165" s="216">
        <v>2530</v>
      </c>
      <c r="I165" s="216">
        <v>8.6063200000000002</v>
      </c>
      <c r="J165" s="225">
        <v>22602.29</v>
      </c>
      <c r="K165" s="101">
        <f t="shared" si="2"/>
        <v>3.2923143612660675</v>
      </c>
      <c r="N165" s="244"/>
      <c r="O165" s="250" t="s">
        <v>173</v>
      </c>
      <c r="P165" s="251">
        <v>18.288250930407127</v>
      </c>
      <c r="Q165" s="154">
        <v>13.631824381464773</v>
      </c>
      <c r="R165" s="154">
        <v>19.539504235992304</v>
      </c>
      <c r="S165" s="154">
        <v>13.686702030933995</v>
      </c>
      <c r="T165" s="154">
        <v>14.775520610404477</v>
      </c>
      <c r="U165" s="251"/>
      <c r="V165" s="251">
        <v>1.6199999999999999E-3</v>
      </c>
      <c r="W165" s="252"/>
      <c r="X165" s="151" t="e">
        <v>#DIV/0!</v>
      </c>
    </row>
    <row r="166" spans="1:24">
      <c r="A166" s="210"/>
      <c r="B166" s="215" t="s">
        <v>167</v>
      </c>
      <c r="C166" s="216">
        <v>93.99121802528424</v>
      </c>
      <c r="D166" s="55">
        <v>93.722203488010919</v>
      </c>
      <c r="E166" s="55">
        <v>88.637908986014253</v>
      </c>
      <c r="F166" s="55">
        <v>131.45816043663825</v>
      </c>
      <c r="G166" s="55">
        <v>92.962612968989703</v>
      </c>
      <c r="H166" s="216">
        <v>4190</v>
      </c>
      <c r="I166" s="216">
        <v>0.19613</v>
      </c>
      <c r="J166" s="225">
        <v>832.57</v>
      </c>
      <c r="K166" s="101">
        <f t="shared" si="2"/>
        <v>11.165741375378611</v>
      </c>
      <c r="N166" s="244"/>
      <c r="O166" s="250" t="s">
        <v>443</v>
      </c>
      <c r="P166" s="251">
        <v>35.415182874467433</v>
      </c>
      <c r="Q166" s="154">
        <v>23.475973773598316</v>
      </c>
      <c r="R166" s="154">
        <v>13.934621568268094</v>
      </c>
      <c r="S166" s="154">
        <v>17.760210407740857</v>
      </c>
      <c r="T166" s="154">
        <v>22.14033595194666</v>
      </c>
      <c r="U166" s="251">
        <v>12530</v>
      </c>
      <c r="V166" s="251">
        <v>2.1729999999999999E-2</v>
      </c>
      <c r="W166" s="252">
        <v>279.76</v>
      </c>
      <c r="X166" s="151">
        <v>7.9140463082451609</v>
      </c>
    </row>
    <row r="167" spans="1:24">
      <c r="A167" s="210"/>
      <c r="B167" s="215" t="s">
        <v>440</v>
      </c>
      <c r="C167" s="216">
        <v>18.693921469999999</v>
      </c>
      <c r="D167" s="55">
        <v>8.7270084744255758</v>
      </c>
      <c r="E167" s="55">
        <v>14.337627481510443</v>
      </c>
      <c r="F167" s="55">
        <v>7.3248486523612071</v>
      </c>
      <c r="G167" s="55">
        <v>0.32967020003772229</v>
      </c>
      <c r="H167" s="216"/>
      <c r="I167" s="216">
        <v>1.2899999999999999E-3</v>
      </c>
      <c r="J167" s="225"/>
      <c r="K167" s="101" t="e">
        <f t="shared" si="2"/>
        <v>#DIV/0!</v>
      </c>
      <c r="N167" s="244"/>
      <c r="O167" s="250" t="s">
        <v>273</v>
      </c>
      <c r="P167" s="251">
        <v>657.44465276491997</v>
      </c>
      <c r="Q167" s="154">
        <v>581.90635218898342</v>
      </c>
      <c r="R167" s="154">
        <v>591.39480795972031</v>
      </c>
      <c r="S167" s="154">
        <v>531.57923950738052</v>
      </c>
      <c r="T167" s="154">
        <v>532.00790566315777</v>
      </c>
      <c r="U167" s="251">
        <v>2410</v>
      </c>
      <c r="V167" s="251">
        <v>8.2511600000000005</v>
      </c>
      <c r="W167" s="252">
        <v>20288.66</v>
      </c>
      <c r="X167" s="151">
        <v>2.6221934108174603</v>
      </c>
    </row>
    <row r="168" spans="1:24">
      <c r="A168" s="210"/>
      <c r="B168" s="215" t="s">
        <v>170</v>
      </c>
      <c r="C168" s="216">
        <v>80.329809188156219</v>
      </c>
      <c r="D168" s="55">
        <v>68.395749516712499</v>
      </c>
      <c r="E168" s="55">
        <v>82.605917424178358</v>
      </c>
      <c r="F168" s="55">
        <v>86.899319688816334</v>
      </c>
      <c r="G168" s="55">
        <v>63.194388807205648</v>
      </c>
      <c r="H168" s="216">
        <v>4300</v>
      </c>
      <c r="I168" s="216">
        <v>0.1032</v>
      </c>
      <c r="J168" s="225">
        <v>457.18</v>
      </c>
      <c r="K168" s="101">
        <f t="shared" si="2"/>
        <v>13.822649461307504</v>
      </c>
      <c r="N168" s="244"/>
      <c r="O168" s="250" t="s">
        <v>167</v>
      </c>
      <c r="P168" s="251">
        <v>113.01005563313188</v>
      </c>
      <c r="Q168" s="154">
        <v>93.99121802528424</v>
      </c>
      <c r="R168" s="154">
        <v>93.722203488010933</v>
      </c>
      <c r="S168" s="154">
        <v>88.637908986014267</v>
      </c>
      <c r="T168" s="154">
        <v>129.52296704663823</v>
      </c>
      <c r="U168" s="251">
        <v>4100</v>
      </c>
      <c r="V168" s="251">
        <v>0.19644</v>
      </c>
      <c r="W168" s="252">
        <v>828.23</v>
      </c>
      <c r="X168" s="151">
        <v>15.638526381154779</v>
      </c>
    </row>
    <row r="169" spans="1:24">
      <c r="A169" s="210"/>
      <c r="B169" s="215" t="s">
        <v>171</v>
      </c>
      <c r="C169" s="216">
        <v>34.300851651811563</v>
      </c>
      <c r="D169" s="55">
        <v>49.647797598349321</v>
      </c>
      <c r="E169" s="55">
        <v>24.43978631580503</v>
      </c>
      <c r="F169" s="55">
        <v>26.514486091823859</v>
      </c>
      <c r="G169" s="55">
        <v>15.325109399181962</v>
      </c>
      <c r="H169" s="216">
        <v>5430</v>
      </c>
      <c r="I169" s="216">
        <v>1.1509999999999999E-2</v>
      </c>
      <c r="J169" s="225">
        <v>64.11</v>
      </c>
      <c r="K169" s="101">
        <f t="shared" si="2"/>
        <v>23.904397752584561</v>
      </c>
      <c r="N169" s="244"/>
      <c r="O169" s="250" t="s">
        <v>440</v>
      </c>
      <c r="P169" s="251">
        <v>24.055895181030273</v>
      </c>
      <c r="Q169" s="154">
        <v>18.693921469999999</v>
      </c>
      <c r="R169" s="154">
        <v>8.7270084744255758</v>
      </c>
      <c r="S169" s="154">
        <v>14.337627481510445</v>
      </c>
      <c r="T169" s="154">
        <v>7.324848652361208</v>
      </c>
      <c r="U169" s="251"/>
      <c r="V169" s="251">
        <v>1.2899999999999999E-3</v>
      </c>
      <c r="W169" s="252"/>
      <c r="X169" s="151" t="e">
        <v>#DIV/0!</v>
      </c>
    </row>
    <row r="170" spans="1:24">
      <c r="A170" s="210"/>
      <c r="B170" s="215" t="s">
        <v>172</v>
      </c>
      <c r="C170" s="216">
        <v>100.41448388545787</v>
      </c>
      <c r="D170" s="55">
        <v>186.5565089923675</v>
      </c>
      <c r="E170" s="55">
        <v>129.05915050032274</v>
      </c>
      <c r="F170" s="55">
        <v>132.23023167816973</v>
      </c>
      <c r="G170" s="55">
        <v>98.104522023493615</v>
      </c>
      <c r="H170" s="216">
        <v>2970</v>
      </c>
      <c r="I170" s="216">
        <v>0.29268</v>
      </c>
      <c r="J170" s="225">
        <v>875.41</v>
      </c>
      <c r="K170" s="101">
        <f t="shared" si="2"/>
        <v>11.206694237385181</v>
      </c>
      <c r="N170" s="244"/>
      <c r="O170" s="250" t="s">
        <v>170</v>
      </c>
      <c r="P170" s="251">
        <v>81.089612831031019</v>
      </c>
      <c r="Q170" s="154">
        <v>80.329809188156219</v>
      </c>
      <c r="R170" s="154">
        <v>68.395749516712513</v>
      </c>
      <c r="S170" s="154">
        <v>82.605917424178344</v>
      </c>
      <c r="T170" s="154">
        <v>80.334099918816335</v>
      </c>
      <c r="U170" s="251">
        <v>4010</v>
      </c>
      <c r="V170" s="251">
        <v>0.10802</v>
      </c>
      <c r="W170" s="252">
        <v>432.86</v>
      </c>
      <c r="X170" s="151">
        <v>18.558910483485729</v>
      </c>
    </row>
    <row r="171" spans="1:24">
      <c r="A171" s="210"/>
      <c r="B171" s="215" t="s">
        <v>448</v>
      </c>
      <c r="C171" s="216">
        <v>99.52259661669099</v>
      </c>
      <c r="D171" s="55">
        <v>106.14415409036592</v>
      </c>
      <c r="E171" s="55">
        <v>84.848457102242151</v>
      </c>
      <c r="F171" s="55">
        <v>89.515729528089892</v>
      </c>
      <c r="G171" s="55">
        <v>14.944309813407619</v>
      </c>
      <c r="H171" s="216"/>
      <c r="I171" s="216">
        <v>1.576E-2</v>
      </c>
      <c r="J171" s="225"/>
      <c r="K171" s="101" t="e">
        <f t="shared" si="2"/>
        <v>#DIV/0!</v>
      </c>
      <c r="N171" s="244"/>
      <c r="O171" s="250" t="s">
        <v>171</v>
      </c>
      <c r="P171" s="251">
        <v>27.594912245861554</v>
      </c>
      <c r="Q171" s="154">
        <v>34.300851651811563</v>
      </c>
      <c r="R171" s="154">
        <v>49.647797598349321</v>
      </c>
      <c r="S171" s="154">
        <v>24.43978631580503</v>
      </c>
      <c r="T171" s="154">
        <v>26.514486091823862</v>
      </c>
      <c r="U171" s="251">
        <v>4970</v>
      </c>
      <c r="V171" s="251">
        <v>1.119E-2</v>
      </c>
      <c r="W171" s="252">
        <v>58.52</v>
      </c>
      <c r="X171" s="151">
        <v>45.308417791906805</v>
      </c>
    </row>
    <row r="172" spans="1:24">
      <c r="A172" s="210"/>
      <c r="B172" s="215" t="s">
        <v>354</v>
      </c>
      <c r="C172" s="216">
        <v>244.8559572630349</v>
      </c>
      <c r="D172" s="55">
        <v>228.04232035833411</v>
      </c>
      <c r="E172" s="55">
        <v>239.28875517865083</v>
      </c>
      <c r="F172" s="55">
        <v>328.96597594196959</v>
      </c>
      <c r="G172" s="55">
        <v>199.10991511272482</v>
      </c>
      <c r="H172" s="216"/>
      <c r="I172" s="216"/>
      <c r="J172" s="225"/>
      <c r="K172" s="101" t="e">
        <f t="shared" si="2"/>
        <v>#DIV/0!</v>
      </c>
      <c r="N172" s="244"/>
      <c r="O172" s="250" t="s">
        <v>172</v>
      </c>
      <c r="P172" s="251">
        <v>91.336324866537595</v>
      </c>
      <c r="Q172" s="154">
        <v>100.41448388545787</v>
      </c>
      <c r="R172" s="154">
        <v>186.55650899236755</v>
      </c>
      <c r="S172" s="154">
        <v>129.05915050032274</v>
      </c>
      <c r="T172" s="154">
        <v>132.23023167816973</v>
      </c>
      <c r="U172" s="251">
        <v>2920</v>
      </c>
      <c r="V172" s="251">
        <v>0.27623999999999999</v>
      </c>
      <c r="W172" s="252">
        <v>853.9</v>
      </c>
      <c r="X172" s="151">
        <v>15.485446970156897</v>
      </c>
    </row>
    <row r="173" spans="1:24">
      <c r="A173" s="211" t="s">
        <v>274</v>
      </c>
      <c r="B173" s="207"/>
      <c r="C173" s="213">
        <v>1889.8786355569448</v>
      </c>
      <c r="D173" s="214">
        <v>1918.9146484845148</v>
      </c>
      <c r="E173" s="214">
        <v>1683.2236644719537</v>
      </c>
      <c r="F173" s="214">
        <v>1997.1454547228589</v>
      </c>
      <c r="G173" s="214">
        <v>1650.0412877502858</v>
      </c>
      <c r="H173" s="213">
        <v>66890</v>
      </c>
      <c r="I173" s="213">
        <v>11.091399999999998</v>
      </c>
      <c r="J173" s="224">
        <v>32759.27</v>
      </c>
      <c r="K173" s="101">
        <f t="shared" si="2"/>
        <v>5.0368683055217218</v>
      </c>
      <c r="N173" s="244"/>
      <c r="O173" s="250" t="s">
        <v>448</v>
      </c>
      <c r="P173" s="251">
        <v>105.52695167286245</v>
      </c>
      <c r="Q173" s="154">
        <v>99.52259661669099</v>
      </c>
      <c r="R173" s="154">
        <v>106.14415409036569</v>
      </c>
      <c r="S173" s="154">
        <v>84.848457102242321</v>
      </c>
      <c r="T173" s="154">
        <v>89.515729528089963</v>
      </c>
      <c r="U173" s="251"/>
      <c r="V173" s="251">
        <v>1.576E-2</v>
      </c>
      <c r="W173" s="252"/>
      <c r="X173" s="151" t="e">
        <v>#DIV/0!</v>
      </c>
    </row>
    <row r="174" spans="1:24">
      <c r="A174" s="211" t="s">
        <v>331</v>
      </c>
      <c r="B174" s="211" t="s">
        <v>347</v>
      </c>
      <c r="C174" s="213">
        <v>2494.9312830688423</v>
      </c>
      <c r="D174" s="214">
        <v>2183.9125039270061</v>
      </c>
      <c r="E174" s="214">
        <v>2776.8631767404518</v>
      </c>
      <c r="F174" s="214">
        <v>3017.4040998575974</v>
      </c>
      <c r="G174" s="214">
        <v>2527.9633035443744</v>
      </c>
      <c r="H174" s="213"/>
      <c r="I174" s="213"/>
      <c r="J174" s="224"/>
      <c r="K174" s="101" t="e">
        <f t="shared" si="2"/>
        <v>#DIV/0!</v>
      </c>
      <c r="N174" s="244"/>
      <c r="O174" s="250" t="s">
        <v>354</v>
      </c>
      <c r="P174" s="251">
        <v>283.00089399244138</v>
      </c>
      <c r="Q174" s="154">
        <v>244.8559572630349</v>
      </c>
      <c r="R174" s="154">
        <v>228.04232035833414</v>
      </c>
      <c r="S174" s="154">
        <v>239.28875517865083</v>
      </c>
      <c r="T174" s="154">
        <v>324.43410668196964</v>
      </c>
      <c r="U174" s="251"/>
      <c r="V174" s="251"/>
      <c r="W174" s="252"/>
      <c r="X174" s="151" t="e">
        <v>#DIV/0!</v>
      </c>
    </row>
    <row r="175" spans="1:24">
      <c r="A175" s="210"/>
      <c r="B175" s="215" t="s">
        <v>349</v>
      </c>
      <c r="C175" s="216">
        <v>1309.6433375989486</v>
      </c>
      <c r="D175" s="55">
        <v>1317.1530854512991</v>
      </c>
      <c r="E175" s="55">
        <v>604.79880637707436</v>
      </c>
      <c r="F175" s="55">
        <v>567.27246587786203</v>
      </c>
      <c r="G175" s="55">
        <v>530.61893237541437</v>
      </c>
      <c r="H175" s="216"/>
      <c r="I175" s="216"/>
      <c r="J175" s="225"/>
      <c r="K175" s="101" t="e">
        <f t="shared" si="2"/>
        <v>#DIV/0!</v>
      </c>
      <c r="N175" s="241" t="s">
        <v>274</v>
      </c>
      <c r="O175" s="242"/>
      <c r="P175" s="247">
        <v>2164.3849392006528</v>
      </c>
      <c r="Q175" s="248">
        <v>1889.8786355569448</v>
      </c>
      <c r="R175" s="248">
        <v>1918.9146484845148</v>
      </c>
      <c r="S175" s="248">
        <v>1683.2236644719537</v>
      </c>
      <c r="T175" s="248">
        <v>1983.365970892859</v>
      </c>
      <c r="U175" s="247">
        <v>59220</v>
      </c>
      <c r="V175" s="247">
        <v>10.698049999999999</v>
      </c>
      <c r="W175" s="249">
        <v>29929.670000000002</v>
      </c>
      <c r="X175" s="151">
        <v>6.6267552261446889</v>
      </c>
    </row>
    <row r="176" spans="1:24">
      <c r="A176" s="210"/>
      <c r="B176" s="215" t="s">
        <v>352</v>
      </c>
      <c r="C176" s="216">
        <v>2776.3250637500055</v>
      </c>
      <c r="D176" s="55">
        <v>1182.9440633789122</v>
      </c>
      <c r="E176" s="55">
        <v>895.52569047955865</v>
      </c>
      <c r="F176" s="55">
        <v>1473.0716523167932</v>
      </c>
      <c r="G176" s="55">
        <v>1020.9742328016202</v>
      </c>
      <c r="H176" s="216"/>
      <c r="I176" s="216"/>
      <c r="J176" s="225"/>
      <c r="K176" s="101" t="e">
        <f t="shared" si="2"/>
        <v>#DIV/0!</v>
      </c>
      <c r="N176" s="241" t="s">
        <v>331</v>
      </c>
      <c r="O176" s="241" t="s">
        <v>347</v>
      </c>
      <c r="P176" s="247">
        <v>1908.8453292204381</v>
      </c>
      <c r="Q176" s="248">
        <v>2494.9312830688423</v>
      </c>
      <c r="R176" s="248">
        <v>3325.0874789270074</v>
      </c>
      <c r="S176" s="248">
        <v>2776.8631767404518</v>
      </c>
      <c r="T176" s="248">
        <v>2993.4725404275973</v>
      </c>
      <c r="U176" s="247"/>
      <c r="V176" s="247"/>
      <c r="W176" s="249"/>
      <c r="X176" s="151" t="e">
        <v>#DIV/0!</v>
      </c>
    </row>
    <row r="177" spans="1:24">
      <c r="A177" s="211" t="s">
        <v>382</v>
      </c>
      <c r="B177" s="207"/>
      <c r="C177" s="213">
        <v>6580.8996844177964</v>
      </c>
      <c r="D177" s="214">
        <v>4684.0096527572168</v>
      </c>
      <c r="E177" s="214">
        <v>4277.1876735970845</v>
      </c>
      <c r="F177" s="214">
        <v>5057.7482180522529</v>
      </c>
      <c r="G177" s="214">
        <v>4079.5564687214091</v>
      </c>
      <c r="H177" s="213"/>
      <c r="I177" s="213"/>
      <c r="J177" s="224"/>
      <c r="K177" s="101" t="e">
        <f t="shared" si="2"/>
        <v>#DIV/0!</v>
      </c>
      <c r="N177" s="244"/>
      <c r="O177" s="250" t="s">
        <v>349</v>
      </c>
      <c r="P177" s="251">
        <v>1696.326186606912</v>
      </c>
      <c r="Q177" s="154">
        <v>1309.6433375989486</v>
      </c>
      <c r="R177" s="154">
        <v>1317.1530854512987</v>
      </c>
      <c r="S177" s="154">
        <v>604.79880637707436</v>
      </c>
      <c r="T177" s="154">
        <v>550.27192335786197</v>
      </c>
      <c r="U177" s="251"/>
      <c r="V177" s="251"/>
      <c r="W177" s="252"/>
      <c r="X177" s="151" t="e">
        <v>#DIV/0!</v>
      </c>
    </row>
    <row r="178" spans="1:24">
      <c r="A178" s="211" t="s">
        <v>275</v>
      </c>
      <c r="B178" s="211" t="s">
        <v>498</v>
      </c>
      <c r="C178" s="213">
        <v>33420.211151999138</v>
      </c>
      <c r="D178" s="214">
        <v>37263.215977412103</v>
      </c>
      <c r="E178" s="214">
        <v>43264.585242933201</v>
      </c>
      <c r="F178" s="214">
        <v>42710.023903598769</v>
      </c>
      <c r="G178" s="214">
        <v>22505.264682132845</v>
      </c>
      <c r="H178" s="213"/>
      <c r="I178" s="213"/>
      <c r="J178" s="224"/>
      <c r="K178" s="101" t="e">
        <f t="shared" si="2"/>
        <v>#DIV/0!</v>
      </c>
      <c r="N178" s="244"/>
      <c r="O178" s="250" t="s">
        <v>352</v>
      </c>
      <c r="P178" s="251">
        <v>1166.9947872184403</v>
      </c>
      <c r="Q178" s="154">
        <v>2776.3250637500055</v>
      </c>
      <c r="R178" s="154">
        <v>1224.9179623789123</v>
      </c>
      <c r="S178" s="154">
        <v>895.52569047955876</v>
      </c>
      <c r="T178" s="154">
        <v>1472.0409801567928</v>
      </c>
      <c r="U178" s="251"/>
      <c r="V178" s="251"/>
      <c r="W178" s="252"/>
      <c r="X178" s="151" t="e">
        <v>#DIV/0!</v>
      </c>
    </row>
    <row r="179" spans="1:24">
      <c r="A179" s="211" t="s">
        <v>276</v>
      </c>
      <c r="B179" s="207"/>
      <c r="C179" s="213">
        <v>33420.211151999138</v>
      </c>
      <c r="D179" s="214">
        <v>37263.215977412103</v>
      </c>
      <c r="E179" s="214">
        <v>43264.585242933201</v>
      </c>
      <c r="F179" s="214">
        <v>42710.023903598769</v>
      </c>
      <c r="G179" s="214">
        <v>22505.264682132845</v>
      </c>
      <c r="H179" s="213"/>
      <c r="I179" s="213"/>
      <c r="J179" s="224"/>
      <c r="K179" s="101" t="e">
        <f t="shared" si="2"/>
        <v>#DIV/0!</v>
      </c>
      <c r="N179" s="241" t="s">
        <v>382</v>
      </c>
      <c r="O179" s="242"/>
      <c r="P179" s="247">
        <v>4772.1663030457903</v>
      </c>
      <c r="Q179" s="248">
        <v>6580.8996844177964</v>
      </c>
      <c r="R179" s="248">
        <v>5867.1585267572182</v>
      </c>
      <c r="S179" s="248">
        <v>4277.1876735970854</v>
      </c>
      <c r="T179" s="248">
        <v>5015.7854439422517</v>
      </c>
      <c r="U179" s="247"/>
      <c r="V179" s="247"/>
      <c r="W179" s="249"/>
      <c r="X179" s="151" t="e">
        <v>#DIV/0!</v>
      </c>
    </row>
    <row r="180" spans="1:24">
      <c r="A180" s="217" t="s">
        <v>182</v>
      </c>
      <c r="B180" s="218"/>
      <c r="C180" s="219">
        <v>161729.78683295485</v>
      </c>
      <c r="D180" s="220">
        <v>146741.47556110288</v>
      </c>
      <c r="E180" s="220">
        <v>158807.91389134253</v>
      </c>
      <c r="F180" s="220">
        <v>165009.61823619151</v>
      </c>
      <c r="G180" s="220">
        <v>104147.43931155381</v>
      </c>
      <c r="H180" s="219">
        <v>534580</v>
      </c>
      <c r="I180" s="219">
        <v>6213.8057900000013</v>
      </c>
      <c r="J180" s="226">
        <v>28268043.949999992</v>
      </c>
      <c r="K180" s="101">
        <f t="shared" si="2"/>
        <v>0.36842817810729289</v>
      </c>
      <c r="N180" s="241" t="s">
        <v>275</v>
      </c>
      <c r="O180" s="241" t="s">
        <v>498</v>
      </c>
      <c r="P180" s="247">
        <v>29869.637257065966</v>
      </c>
      <c r="Q180" s="248">
        <v>33420.211151999138</v>
      </c>
      <c r="R180" s="248">
        <v>37502.249231412119</v>
      </c>
      <c r="S180" s="248">
        <v>43264.585242933208</v>
      </c>
      <c r="T180" s="248">
        <v>42308.360451258901</v>
      </c>
      <c r="U180" s="247"/>
      <c r="V180" s="247"/>
      <c r="W180" s="249"/>
      <c r="X180" s="151" t="e">
        <v>#DIV/0!</v>
      </c>
    </row>
    <row r="181" spans="1:24">
      <c r="A181"/>
      <c r="B181"/>
      <c r="C181"/>
      <c r="D181"/>
      <c r="E181"/>
      <c r="F181"/>
      <c r="G181"/>
      <c r="H181"/>
      <c r="I181"/>
      <c r="J181"/>
      <c r="K181" s="101"/>
      <c r="N181" s="241" t="s">
        <v>276</v>
      </c>
      <c r="O181" s="242"/>
      <c r="P181" s="247">
        <v>29869.637257065966</v>
      </c>
      <c r="Q181" s="248">
        <v>33420.211151999138</v>
      </c>
      <c r="R181" s="248">
        <v>37502.249231412119</v>
      </c>
      <c r="S181" s="248">
        <v>43264.585242933208</v>
      </c>
      <c r="T181" s="248">
        <v>42308.360451258901</v>
      </c>
      <c r="U181" s="247"/>
      <c r="V181" s="247"/>
      <c r="W181" s="249"/>
      <c r="X181" s="151" t="e">
        <v>#DIV/0!</v>
      </c>
    </row>
    <row r="182" spans="1:24">
      <c r="A182"/>
      <c r="B182"/>
      <c r="C182"/>
      <c r="D182"/>
      <c r="E182"/>
      <c r="F182"/>
      <c r="G182"/>
      <c r="H182"/>
      <c r="I182"/>
      <c r="J182"/>
      <c r="K182" s="101"/>
      <c r="N182" s="253" t="s">
        <v>182</v>
      </c>
      <c r="O182" s="254"/>
      <c r="P182" s="255">
        <v>151137.92585219324</v>
      </c>
      <c r="Q182" s="256">
        <v>161729.78683295485</v>
      </c>
      <c r="R182" s="256">
        <v>153219.89542810296</v>
      </c>
      <c r="S182" s="256">
        <v>158218.06629134261</v>
      </c>
      <c r="T182" s="256">
        <v>162801.51442839162</v>
      </c>
      <c r="U182" s="255">
        <v>543480</v>
      </c>
      <c r="V182" s="255">
        <v>6175.1535000000003</v>
      </c>
      <c r="W182" s="257">
        <v>27439960.030000005</v>
      </c>
      <c r="X182" s="151">
        <v>0.59330084391668692</v>
      </c>
    </row>
    <row r="183" spans="1:24">
      <c r="A183"/>
      <c r="B183"/>
      <c r="C183"/>
      <c r="D183"/>
      <c r="E183"/>
      <c r="F183"/>
      <c r="G183"/>
      <c r="H183"/>
      <c r="I183"/>
      <c r="J183"/>
      <c r="K183" s="10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51"/>
    </row>
    <row r="184" spans="1:24">
      <c r="A184"/>
      <c r="B184"/>
      <c r="C184"/>
      <c r="D184"/>
      <c r="E184"/>
      <c r="F184"/>
      <c r="G184"/>
      <c r="H184"/>
      <c r="I184"/>
      <c r="J184"/>
      <c r="K184" s="10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51"/>
    </row>
    <row r="185" spans="1:24">
      <c r="A185"/>
      <c r="B185"/>
      <c r="C185"/>
      <c r="D185"/>
      <c r="E185"/>
      <c r="F185"/>
      <c r="G185"/>
      <c r="H185"/>
      <c r="I185"/>
      <c r="J185"/>
      <c r="K185" s="10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51"/>
    </row>
    <row r="186" spans="1:24">
      <c r="A186"/>
      <c r="B186"/>
      <c r="C186"/>
      <c r="D186"/>
      <c r="E186"/>
      <c r="F186"/>
      <c r="G186"/>
      <c r="H186"/>
      <c r="I186"/>
      <c r="J186"/>
      <c r="K186" s="10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51"/>
    </row>
    <row r="187" spans="1:24">
      <c r="A187"/>
      <c r="B187"/>
      <c r="C187"/>
      <c r="D187"/>
      <c r="E187"/>
      <c r="F187"/>
      <c r="G187"/>
      <c r="H187"/>
      <c r="I187"/>
      <c r="J187"/>
      <c r="K187" s="10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51"/>
    </row>
    <row r="188" spans="1:24">
      <c r="A188"/>
      <c r="B188"/>
      <c r="C188"/>
      <c r="D188"/>
      <c r="E188"/>
      <c r="F188"/>
      <c r="G188"/>
      <c r="H188"/>
      <c r="I188"/>
      <c r="J188"/>
      <c r="K188" s="10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51"/>
    </row>
    <row r="189" spans="1:24">
      <c r="A189"/>
      <c r="B189"/>
      <c r="C189"/>
      <c r="D189"/>
      <c r="E189"/>
      <c r="F189"/>
      <c r="G189"/>
      <c r="H189"/>
      <c r="I189"/>
      <c r="J189"/>
      <c r="K189" s="10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51"/>
    </row>
    <row r="190" spans="1:24">
      <c r="A190"/>
      <c r="B190"/>
      <c r="C190"/>
      <c r="D190"/>
      <c r="E190"/>
      <c r="F190"/>
      <c r="G190"/>
      <c r="H190"/>
      <c r="I190"/>
      <c r="J190"/>
      <c r="K190" s="10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51"/>
    </row>
    <row r="191" spans="1:24">
      <c r="A191"/>
      <c r="B191"/>
      <c r="C191"/>
      <c r="D191"/>
      <c r="E191"/>
      <c r="F191"/>
      <c r="G191"/>
      <c r="H191"/>
      <c r="I191"/>
      <c r="J191"/>
      <c r="K191" s="10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51"/>
    </row>
    <row r="192" spans="1:24" ht="13">
      <c r="B192" s="221" t="s">
        <v>394</v>
      </c>
      <c r="C192" s="222">
        <v>1</v>
      </c>
      <c r="D192" s="98" t="s">
        <v>383</v>
      </c>
      <c r="E192"/>
      <c r="F192"/>
      <c r="G192"/>
      <c r="H192"/>
      <c r="I192"/>
      <c r="J192"/>
      <c r="K192" s="101"/>
      <c r="O192" s="238" t="s">
        <v>394</v>
      </c>
      <c r="P192" s="239">
        <v>1</v>
      </c>
      <c r="Q192" s="130" t="s">
        <v>383</v>
      </c>
      <c r="R192" s="131"/>
      <c r="S192" s="131"/>
      <c r="T192" s="131"/>
      <c r="U192" s="131"/>
      <c r="V192" s="131"/>
      <c r="W192" s="131"/>
      <c r="X192" s="151"/>
    </row>
    <row r="193" spans="2:24">
      <c r="B193"/>
      <c r="C193"/>
      <c r="D193"/>
      <c r="E193"/>
      <c r="F193"/>
      <c r="G193"/>
      <c r="H193"/>
      <c r="I193"/>
      <c r="J193"/>
      <c r="K193" s="101"/>
      <c r="O193" s="131"/>
      <c r="P193" s="131"/>
      <c r="Q193" s="131"/>
      <c r="R193" s="131"/>
      <c r="S193" s="131"/>
      <c r="T193" s="131"/>
      <c r="U193" s="131"/>
      <c r="V193" s="131"/>
      <c r="W193" s="131"/>
      <c r="X193" s="151"/>
    </row>
    <row r="194" spans="2:24">
      <c r="B194" s="206" t="s">
        <v>203</v>
      </c>
      <c r="C194" s="206" t="s">
        <v>496</v>
      </c>
      <c r="D194" s="208" t="s">
        <v>476</v>
      </c>
      <c r="E194" s="207"/>
      <c r="F194" s="207"/>
      <c r="G194" s="207"/>
      <c r="H194" s="207"/>
      <c r="I194" s="207"/>
      <c r="J194" s="209"/>
      <c r="K194"/>
      <c r="O194" s="241" t="s">
        <v>203</v>
      </c>
      <c r="P194" s="241" t="s">
        <v>496</v>
      </c>
      <c r="Q194" s="242" t="s">
        <v>476</v>
      </c>
      <c r="R194" s="242"/>
      <c r="S194" s="242"/>
      <c r="T194" s="242"/>
      <c r="U194" s="242"/>
      <c r="V194" s="242"/>
      <c r="W194" s="243"/>
      <c r="X194" s="131"/>
    </row>
    <row r="195" spans="2:24">
      <c r="B195" s="210"/>
      <c r="C195" s="211">
        <v>206</v>
      </c>
      <c r="D195" s="207"/>
      <c r="E195" s="207"/>
      <c r="F195" s="207"/>
      <c r="G195" s="207"/>
      <c r="H195" s="211">
        <v>501</v>
      </c>
      <c r="I195" s="211">
        <v>509</v>
      </c>
      <c r="J195" s="223">
        <v>559</v>
      </c>
      <c r="K195"/>
      <c r="O195" s="244"/>
      <c r="P195" s="241">
        <v>206</v>
      </c>
      <c r="Q195" s="242"/>
      <c r="R195" s="242"/>
      <c r="S195" s="242"/>
      <c r="T195" s="242"/>
      <c r="U195" s="241">
        <v>501</v>
      </c>
      <c r="V195" s="241">
        <v>509</v>
      </c>
      <c r="W195" s="245">
        <v>559</v>
      </c>
      <c r="X195" s="131"/>
    </row>
    <row r="196" spans="2:24">
      <c r="B196" s="206" t="s">
        <v>381</v>
      </c>
      <c r="C196" s="211">
        <v>2014</v>
      </c>
      <c r="D196" s="212">
        <v>2015</v>
      </c>
      <c r="E196" s="212">
        <v>2016</v>
      </c>
      <c r="F196" s="212">
        <v>2017</v>
      </c>
      <c r="G196" s="212">
        <v>2018</v>
      </c>
      <c r="H196" s="211">
        <v>2018</v>
      </c>
      <c r="I196" s="211">
        <v>2018</v>
      </c>
      <c r="J196" s="223">
        <v>2018</v>
      </c>
      <c r="K196"/>
      <c r="O196" s="241" t="s">
        <v>381</v>
      </c>
      <c r="P196" s="241">
        <v>2014</v>
      </c>
      <c r="Q196" s="246">
        <v>2015</v>
      </c>
      <c r="R196" s="246">
        <v>2016</v>
      </c>
      <c r="S196" s="246">
        <v>2017</v>
      </c>
      <c r="T196" s="246">
        <v>2018</v>
      </c>
      <c r="U196" s="241">
        <v>2018</v>
      </c>
      <c r="V196" s="241">
        <v>2018</v>
      </c>
      <c r="W196" s="245">
        <v>2018</v>
      </c>
      <c r="X196" s="131"/>
    </row>
    <row r="197" spans="2:24">
      <c r="B197" s="211" t="s">
        <v>277</v>
      </c>
      <c r="C197" s="213">
        <v>43948.583223578527</v>
      </c>
      <c r="D197" s="214">
        <v>43434.264347361212</v>
      </c>
      <c r="E197" s="214">
        <v>43536.969546091146</v>
      </c>
      <c r="F197" s="214">
        <v>48946.52081581184</v>
      </c>
      <c r="G197" s="214">
        <v>53784.651193312493</v>
      </c>
      <c r="H197" s="213">
        <v>57480</v>
      </c>
      <c r="I197" s="213">
        <v>1006.20982</v>
      </c>
      <c r="J197" s="224">
        <v>1039909.1099999999</v>
      </c>
      <c r="K197" s="101">
        <f t="shared" ref="K197:K202" si="3">G197/J197*100</f>
        <v>5.1720530838808116</v>
      </c>
      <c r="O197" s="241" t="s">
        <v>277</v>
      </c>
      <c r="P197" s="247">
        <v>43948.58322357852</v>
      </c>
      <c r="Q197" s="248">
        <v>43434.264347361204</v>
      </c>
      <c r="R197" s="248">
        <v>43536.969546091146</v>
      </c>
      <c r="S197" s="248">
        <v>48946.520815811848</v>
      </c>
      <c r="T197" s="248">
        <v>39378.653900777244</v>
      </c>
      <c r="U197" s="247">
        <v>57480</v>
      </c>
      <c r="V197" s="247">
        <v>1006.20982</v>
      </c>
      <c r="W197" s="249">
        <v>1039909.1099999999</v>
      </c>
      <c r="X197" s="131"/>
    </row>
    <row r="198" spans="2:24">
      <c r="B198" s="215" t="s">
        <v>278</v>
      </c>
      <c r="C198" s="216">
        <v>914.10902506117316</v>
      </c>
      <c r="D198" s="55">
        <v>919.71490409363355</v>
      </c>
      <c r="E198" s="55">
        <v>773.90216643264148</v>
      </c>
      <c r="F198" s="55">
        <v>858.95100157285879</v>
      </c>
      <c r="G198" s="55">
        <v>914.94229713067898</v>
      </c>
      <c r="H198" s="216">
        <v>1790</v>
      </c>
      <c r="I198" s="216">
        <v>39.988839999999996</v>
      </c>
      <c r="J198" s="225">
        <v>30864.12</v>
      </c>
      <c r="K198" s="101">
        <f t="shared" si="3"/>
        <v>2.9644204893276691</v>
      </c>
      <c r="O198" s="250" t="s">
        <v>278</v>
      </c>
      <c r="P198" s="251">
        <v>914.10902506117304</v>
      </c>
      <c r="Q198" s="154">
        <v>919.71490409363378</v>
      </c>
      <c r="R198" s="154">
        <v>773.90216643264148</v>
      </c>
      <c r="S198" s="154">
        <v>858.95100157285867</v>
      </c>
      <c r="T198" s="154">
        <v>630.93431727514189</v>
      </c>
      <c r="U198" s="251">
        <v>1790</v>
      </c>
      <c r="V198" s="251">
        <v>39.988839999999996</v>
      </c>
      <c r="W198" s="252">
        <v>30864.12</v>
      </c>
      <c r="X198" s="131"/>
    </row>
    <row r="199" spans="2:24">
      <c r="B199" s="215" t="s">
        <v>279</v>
      </c>
      <c r="C199" s="216">
        <v>43903.348168815777</v>
      </c>
      <c r="D199" s="55">
        <v>40688.381870293415</v>
      </c>
      <c r="E199" s="55">
        <v>43189.171393588578</v>
      </c>
      <c r="F199" s="55">
        <v>44884.24181287871</v>
      </c>
      <c r="G199" s="55">
        <v>42036.865362374214</v>
      </c>
      <c r="H199" s="216">
        <v>100880</v>
      </c>
      <c r="I199" s="216">
        <v>2736.0857899999992</v>
      </c>
      <c r="J199" s="225">
        <v>6292270.6800000016</v>
      </c>
      <c r="K199" s="101">
        <f t="shared" si="3"/>
        <v>0.66807147213149143</v>
      </c>
      <c r="O199" s="250" t="s">
        <v>279</v>
      </c>
      <c r="P199" s="251">
        <v>43903.348168815784</v>
      </c>
      <c r="Q199" s="154">
        <v>40688.381870293422</v>
      </c>
      <c r="R199" s="154">
        <v>43189.171393588578</v>
      </c>
      <c r="S199" s="154">
        <v>44884.241812878725</v>
      </c>
      <c r="T199" s="154">
        <v>27247.761315933454</v>
      </c>
      <c r="U199" s="251">
        <v>100880</v>
      </c>
      <c r="V199" s="251">
        <v>2736.0857899999992</v>
      </c>
      <c r="W199" s="252">
        <v>6292270.6800000016</v>
      </c>
      <c r="X199" s="131"/>
    </row>
    <row r="200" spans="2:24">
      <c r="B200" s="215" t="s">
        <v>280</v>
      </c>
      <c r="C200" s="216">
        <v>14121.966430436141</v>
      </c>
      <c r="D200" s="55">
        <v>13337.923808198329</v>
      </c>
      <c r="E200" s="55">
        <v>17142.122486528839</v>
      </c>
      <c r="F200" s="55">
        <v>15569.966232837432</v>
      </c>
      <c r="G200" s="55">
        <v>14258.895699719647</v>
      </c>
      <c r="H200" s="216">
        <v>374430</v>
      </c>
      <c r="I200" s="216">
        <v>2431.5213399999998</v>
      </c>
      <c r="J200" s="225">
        <v>20905000.039999999</v>
      </c>
      <c r="K200" s="101">
        <f t="shared" si="3"/>
        <v>6.8208063489291662E-2</v>
      </c>
      <c r="O200" s="250" t="s">
        <v>280</v>
      </c>
      <c r="P200" s="251">
        <v>14121.966430436141</v>
      </c>
      <c r="Q200" s="154">
        <v>13337.923808198329</v>
      </c>
      <c r="R200" s="154">
        <v>17142.122486528842</v>
      </c>
      <c r="S200" s="154">
        <v>15569.966232837434</v>
      </c>
      <c r="T200" s="154">
        <v>5925.3146789128195</v>
      </c>
      <c r="U200" s="251">
        <v>374430</v>
      </c>
      <c r="V200" s="251">
        <v>2431.5213399999998</v>
      </c>
      <c r="W200" s="252">
        <v>20905000.039999999</v>
      </c>
      <c r="X200" s="131"/>
    </row>
    <row r="201" spans="2:24">
      <c r="B201" s="215" t="s">
        <v>331</v>
      </c>
      <c r="C201" s="216">
        <v>58492.624394981598</v>
      </c>
      <c r="D201" s="55">
        <v>48276.902494853959</v>
      </c>
      <c r="E201" s="55">
        <v>53963.290842945375</v>
      </c>
      <c r="F201" s="55">
        <v>54622.174794728344</v>
      </c>
      <c r="G201" s="55">
        <v>55227.732959952074</v>
      </c>
      <c r="H201" s="216"/>
      <c r="I201" s="216"/>
      <c r="J201" s="225"/>
      <c r="K201" s="101" t="e">
        <f t="shared" si="3"/>
        <v>#DIV/0!</v>
      </c>
      <c r="O201" s="250" t="s">
        <v>331</v>
      </c>
      <c r="P201" s="251">
        <v>58492.624394981598</v>
      </c>
      <c r="Q201" s="154">
        <v>48276.902494853959</v>
      </c>
      <c r="R201" s="154">
        <v>53963.290842945331</v>
      </c>
      <c r="S201" s="154">
        <v>54622.174794728344</v>
      </c>
      <c r="T201" s="154">
        <v>30964.775098655125</v>
      </c>
      <c r="U201" s="251"/>
      <c r="V201" s="251"/>
      <c r="W201" s="252"/>
      <c r="X201" s="131"/>
    </row>
    <row r="202" spans="2:24">
      <c r="B202" s="215" t="s">
        <v>282</v>
      </c>
      <c r="C202" s="216">
        <v>349.15559008150569</v>
      </c>
      <c r="D202" s="55">
        <v>84.288136302501002</v>
      </c>
      <c r="E202" s="55">
        <v>202.45745575589768</v>
      </c>
      <c r="F202" s="55">
        <v>127.76357836228446</v>
      </c>
      <c r="G202" s="55"/>
      <c r="H202" s="216"/>
      <c r="I202" s="216"/>
      <c r="J202" s="225"/>
      <c r="K202" s="101" t="e">
        <f t="shared" si="3"/>
        <v>#DIV/0!</v>
      </c>
      <c r="O202" s="250" t="s">
        <v>282</v>
      </c>
      <c r="P202" s="251">
        <v>349.15559008150569</v>
      </c>
      <c r="Q202" s="154">
        <v>84.288136302500973</v>
      </c>
      <c r="R202" s="154">
        <v>202.45745575589771</v>
      </c>
      <c r="S202" s="154">
        <v>127.76357836228446</v>
      </c>
      <c r="T202" s="154"/>
      <c r="U202" s="251"/>
      <c r="V202" s="251"/>
      <c r="W202" s="252"/>
      <c r="X202" s="131"/>
    </row>
    <row r="203" spans="2:24">
      <c r="B203" s="217" t="s">
        <v>182</v>
      </c>
      <c r="C203" s="219">
        <v>161729.78683295471</v>
      </c>
      <c r="D203" s="220">
        <v>146741.47556110303</v>
      </c>
      <c r="E203" s="220">
        <v>158807.9138913425</v>
      </c>
      <c r="F203" s="220">
        <v>165009.61823619148</v>
      </c>
      <c r="G203" s="220">
        <v>166223.08751248912</v>
      </c>
      <c r="H203" s="219">
        <v>534580</v>
      </c>
      <c r="I203" s="219">
        <v>6213.8057899999985</v>
      </c>
      <c r="J203" s="226">
        <v>28268043.950000003</v>
      </c>
      <c r="K203" s="101">
        <f t="shared" ref="K203" si="4">G203/J203*100</f>
        <v>0.58802472433714015</v>
      </c>
      <c r="O203" s="253" t="s">
        <v>182</v>
      </c>
      <c r="P203" s="255">
        <v>161729.78683295471</v>
      </c>
      <c r="Q203" s="256">
        <v>146741.47556110303</v>
      </c>
      <c r="R203" s="256">
        <v>158807.91389134244</v>
      </c>
      <c r="S203" s="256">
        <v>165009.61823619151</v>
      </c>
      <c r="T203" s="256">
        <v>104147.43931155378</v>
      </c>
      <c r="U203" s="255">
        <v>534580</v>
      </c>
      <c r="V203" s="255">
        <v>6213.8057899999985</v>
      </c>
      <c r="W203" s="257">
        <v>28268043.950000003</v>
      </c>
      <c r="X203" s="131"/>
    </row>
    <row r="205" spans="2:24">
      <c r="C205" s="103">
        <f>C180-C203</f>
        <v>0</v>
      </c>
      <c r="D205" s="103">
        <f t="shared" ref="D205:K205" si="5">D180-D203</f>
        <v>0</v>
      </c>
      <c r="E205" s="103">
        <f t="shared" si="5"/>
        <v>0</v>
      </c>
      <c r="F205" s="103">
        <f t="shared" si="5"/>
        <v>0</v>
      </c>
      <c r="G205" s="103">
        <f t="shared" si="5"/>
        <v>-62075.648200935306</v>
      </c>
      <c r="H205" s="103">
        <f t="shared" si="5"/>
        <v>0</v>
      </c>
      <c r="I205" s="103">
        <f t="shared" si="5"/>
        <v>0</v>
      </c>
      <c r="J205" s="103">
        <f t="shared" si="5"/>
        <v>0</v>
      </c>
      <c r="K205" s="103">
        <f t="shared" si="5"/>
        <v>-0.21959654622984726</v>
      </c>
      <c r="P205" s="132">
        <v>-10591.86098076147</v>
      </c>
      <c r="Q205" s="132">
        <v>14988.311271851824</v>
      </c>
      <c r="R205" s="132">
        <v>-5588.0184632394812</v>
      </c>
      <c r="S205" s="132">
        <v>-6791.5519448489067</v>
      </c>
      <c r="T205" s="132">
        <v>58654.075116837834</v>
      </c>
      <c r="U205" s="132">
        <v>8900</v>
      </c>
      <c r="V205" s="132">
        <v>-38.652289999998175</v>
      </c>
      <c r="W205" s="132">
        <v>-828083.91999999806</v>
      </c>
      <c r="X205" s="132" t="e">
        <v>#DIV/0!</v>
      </c>
    </row>
  </sheetData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" sqref="A2"/>
    </sheetView>
  </sheetViews>
  <sheetFormatPr defaultRowHeight="12.5"/>
  <cols>
    <col min="1" max="1" width="31.54296875" style="4" bestFit="1" customWidth="1"/>
    <col min="2" max="2" width="35" style="4" bestFit="1" customWidth="1"/>
    <col min="7" max="7" width="23.453125" style="4" bestFit="1" customWidth="1"/>
    <col min="8" max="8" width="38.81640625" style="4" bestFit="1" customWidth="1"/>
  </cols>
  <sheetData>
    <row r="1" spans="1:8" ht="13">
      <c r="A1" s="199" t="s">
        <v>488</v>
      </c>
    </row>
    <row r="3" spans="1:8" ht="13">
      <c r="A3" s="135" t="s">
        <v>457</v>
      </c>
      <c r="G3" s="135" t="s">
        <v>463</v>
      </c>
    </row>
    <row r="4" spans="1:8">
      <c r="A4" s="227" t="s">
        <v>460</v>
      </c>
      <c r="B4" s="227"/>
      <c r="C4" s="228"/>
      <c r="D4" s="228"/>
      <c r="E4" s="228"/>
      <c r="F4" s="228"/>
      <c r="G4" s="227" t="s">
        <v>460</v>
      </c>
      <c r="H4" s="227"/>
    </row>
    <row r="5" spans="1:8">
      <c r="A5" s="227" t="s">
        <v>462</v>
      </c>
      <c r="B5" s="227" t="s">
        <v>470</v>
      </c>
      <c r="C5" s="228"/>
      <c r="D5" s="228"/>
      <c r="E5" s="228"/>
      <c r="F5" s="228"/>
      <c r="G5" s="227" t="s">
        <v>465</v>
      </c>
      <c r="H5" s="227" t="s">
        <v>467</v>
      </c>
    </row>
    <row r="6" spans="1:8">
      <c r="A6" s="227"/>
      <c r="B6" s="227"/>
      <c r="C6" s="228"/>
      <c r="D6" s="228"/>
      <c r="E6" s="228"/>
      <c r="F6" s="228"/>
      <c r="G6" s="227" t="s">
        <v>466</v>
      </c>
      <c r="H6" s="227" t="s">
        <v>468</v>
      </c>
    </row>
    <row r="7" spans="1:8">
      <c r="A7" s="227" t="s">
        <v>461</v>
      </c>
      <c r="B7" s="227" t="s">
        <v>471</v>
      </c>
      <c r="C7" s="228"/>
      <c r="D7" s="228"/>
      <c r="E7" s="228"/>
      <c r="F7" s="228"/>
      <c r="G7" s="227" t="s">
        <v>464</v>
      </c>
      <c r="H7" s="227" t="s">
        <v>469</v>
      </c>
    </row>
    <row r="8" spans="1:8" ht="13">
      <c r="A8" s="135"/>
    </row>
    <row r="10" spans="1:8" ht="52">
      <c r="A10" s="229" t="s">
        <v>459</v>
      </c>
      <c r="B10" s="136" t="s">
        <v>458</v>
      </c>
      <c r="G10" s="229" t="s">
        <v>459</v>
      </c>
      <c r="H10" s="136" t="s">
        <v>472</v>
      </c>
    </row>
    <row r="11" spans="1:8" ht="13">
      <c r="A11" s="230"/>
      <c r="B11" s="133" t="s">
        <v>398</v>
      </c>
      <c r="G11" s="233"/>
      <c r="H11" s="133" t="s">
        <v>447</v>
      </c>
    </row>
    <row r="12" spans="1:8">
      <c r="A12" s="231" t="s">
        <v>47</v>
      </c>
      <c r="B12" s="133" t="s">
        <v>399</v>
      </c>
      <c r="G12" s="230"/>
      <c r="H12" s="133" t="s">
        <v>398</v>
      </c>
    </row>
    <row r="13" spans="1:8">
      <c r="A13" s="231" t="s">
        <v>415</v>
      </c>
      <c r="B13" s="134" t="s">
        <v>411</v>
      </c>
      <c r="G13" s="231" t="s">
        <v>441</v>
      </c>
      <c r="H13" s="134" t="s">
        <v>442</v>
      </c>
    </row>
    <row r="14" spans="1:8" ht="13">
      <c r="A14" s="230"/>
      <c r="B14" s="133" t="s">
        <v>400</v>
      </c>
      <c r="G14" s="233"/>
      <c r="H14" s="4" t="s">
        <v>391</v>
      </c>
    </row>
    <row r="15" spans="1:8">
      <c r="A15" s="231" t="s">
        <v>416</v>
      </c>
      <c r="B15" s="134" t="s">
        <v>410</v>
      </c>
      <c r="G15" s="230"/>
      <c r="H15" s="133" t="s">
        <v>400</v>
      </c>
    </row>
    <row r="16" spans="1:8">
      <c r="A16" s="231" t="s">
        <v>413</v>
      </c>
      <c r="B16" s="134" t="s">
        <v>401</v>
      </c>
      <c r="G16" s="231" t="s">
        <v>450</v>
      </c>
      <c r="H16" s="134" t="s">
        <v>449</v>
      </c>
    </row>
    <row r="17" spans="1:9">
      <c r="A17" s="232" t="s">
        <v>452</v>
      </c>
      <c r="B17" s="4" t="s">
        <v>97</v>
      </c>
      <c r="G17" s="230"/>
      <c r="H17" s="133" t="s">
        <v>374</v>
      </c>
    </row>
    <row r="18" spans="1:9" ht="13">
      <c r="A18" s="231" t="s">
        <v>417</v>
      </c>
      <c r="B18" s="134" t="s">
        <v>395</v>
      </c>
      <c r="G18" s="233"/>
      <c r="H18" s="133" t="s">
        <v>424</v>
      </c>
    </row>
    <row r="19" spans="1:9">
      <c r="A19" s="230"/>
      <c r="B19" s="133" t="s">
        <v>408</v>
      </c>
      <c r="G19" s="230"/>
      <c r="H19" s="133" t="s">
        <v>425</v>
      </c>
    </row>
    <row r="20" spans="1:9">
      <c r="A20" s="231" t="s">
        <v>455</v>
      </c>
      <c r="B20" s="134" t="s">
        <v>456</v>
      </c>
      <c r="G20" s="230"/>
      <c r="H20" s="133" t="s">
        <v>427</v>
      </c>
    </row>
    <row r="21" spans="1:9" ht="13">
      <c r="A21" s="230"/>
      <c r="B21" s="133" t="s">
        <v>453</v>
      </c>
      <c r="G21" s="233"/>
      <c r="H21" s="133" t="s">
        <v>123</v>
      </c>
    </row>
    <row r="22" spans="1:9">
      <c r="A22" s="230"/>
      <c r="B22" s="133" t="s">
        <v>402</v>
      </c>
      <c r="G22" s="230"/>
      <c r="H22" s="133" t="s">
        <v>436</v>
      </c>
    </row>
    <row r="23" spans="1:9">
      <c r="A23" s="230"/>
      <c r="B23" s="133" t="s">
        <v>405</v>
      </c>
      <c r="G23" s="231" t="s">
        <v>429</v>
      </c>
      <c r="H23" s="134" t="s">
        <v>428</v>
      </c>
      <c r="I23" s="124" t="s">
        <v>473</v>
      </c>
    </row>
    <row r="24" spans="1:9">
      <c r="A24" s="230"/>
      <c r="B24" s="133" t="s">
        <v>404</v>
      </c>
      <c r="G24" s="230"/>
      <c r="H24" s="133" t="s">
        <v>430</v>
      </c>
    </row>
    <row r="25" spans="1:9">
      <c r="A25" s="231" t="s">
        <v>406</v>
      </c>
      <c r="B25" s="134" t="s">
        <v>406</v>
      </c>
      <c r="G25" s="230"/>
      <c r="H25" s="133" t="s">
        <v>426</v>
      </c>
    </row>
    <row r="26" spans="1:9">
      <c r="A26" s="230"/>
      <c r="B26" s="133" t="s">
        <v>403</v>
      </c>
      <c r="G26" s="230"/>
      <c r="H26" s="133" t="s">
        <v>437</v>
      </c>
    </row>
    <row r="27" spans="1:9">
      <c r="A27" s="231" t="s">
        <v>414</v>
      </c>
      <c r="B27" s="133" t="s">
        <v>412</v>
      </c>
      <c r="G27" s="230"/>
      <c r="H27" s="133" t="s">
        <v>443</v>
      </c>
    </row>
    <row r="28" spans="1:9">
      <c r="A28" s="230"/>
      <c r="B28" s="133" t="s">
        <v>407</v>
      </c>
      <c r="G28" s="231" t="s">
        <v>439</v>
      </c>
      <c r="H28" s="134" t="s">
        <v>438</v>
      </c>
    </row>
    <row r="29" spans="1:9">
      <c r="A29" s="230"/>
      <c r="B29" s="133" t="s">
        <v>154</v>
      </c>
      <c r="G29" s="231" t="s">
        <v>431</v>
      </c>
      <c r="H29" s="134" t="s">
        <v>432</v>
      </c>
    </row>
    <row r="30" spans="1:9">
      <c r="A30" s="230"/>
      <c r="B30" s="133" t="s">
        <v>454</v>
      </c>
      <c r="G30" s="231" t="s">
        <v>422</v>
      </c>
      <c r="H30" s="134" t="s">
        <v>423</v>
      </c>
    </row>
    <row r="31" spans="1:9">
      <c r="A31" s="230"/>
      <c r="B31" s="133" t="s">
        <v>409</v>
      </c>
      <c r="G31" s="231" t="s">
        <v>445</v>
      </c>
      <c r="H31" s="134" t="s">
        <v>444</v>
      </c>
    </row>
    <row r="32" spans="1:9">
      <c r="A32" s="230"/>
      <c r="B32" s="4" t="s">
        <v>29</v>
      </c>
      <c r="G32" s="231" t="s">
        <v>434</v>
      </c>
      <c r="H32" s="134" t="s">
        <v>435</v>
      </c>
    </row>
    <row r="33" spans="7:8">
      <c r="G33" s="230"/>
      <c r="H33" s="133" t="s">
        <v>446</v>
      </c>
    </row>
    <row r="34" spans="7:8">
      <c r="G34" s="230"/>
      <c r="H34" s="133" t="s">
        <v>418</v>
      </c>
    </row>
    <row r="35" spans="7:8">
      <c r="G35" s="230"/>
      <c r="H35" s="133" t="s">
        <v>419</v>
      </c>
    </row>
    <row r="36" spans="7:8">
      <c r="G36" s="230"/>
      <c r="H36" s="133" t="s">
        <v>420</v>
      </c>
    </row>
    <row r="37" spans="7:8">
      <c r="G37" s="230"/>
      <c r="H37" s="133" t="s">
        <v>433</v>
      </c>
    </row>
    <row r="38" spans="7:8">
      <c r="G38" s="230"/>
      <c r="H38" s="133" t="s">
        <v>451</v>
      </c>
    </row>
    <row r="39" spans="7:8">
      <c r="G39" s="230"/>
      <c r="H39" s="133" t="s">
        <v>440</v>
      </c>
    </row>
    <row r="40" spans="7:8">
      <c r="G40" s="230"/>
      <c r="H40" s="133" t="s">
        <v>421</v>
      </c>
    </row>
    <row r="41" spans="7:8">
      <c r="G41" s="230"/>
      <c r="H41" s="4" t="s">
        <v>154</v>
      </c>
    </row>
    <row r="42" spans="7:8">
      <c r="G42" s="230"/>
      <c r="H42" s="133" t="s">
        <v>448</v>
      </c>
    </row>
  </sheetData>
  <sortState ref="G9:H40">
    <sortCondition ref="H9:H4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TAB25e</vt:lpstr>
      <vt:lpstr>TAB25f</vt:lpstr>
      <vt:lpstr>QueryE</vt:lpstr>
      <vt:lpstr>QueryF</vt:lpstr>
      <vt:lpstr>Sheet1</vt:lpstr>
      <vt:lpstr>TAB25e!Print_Area</vt:lpstr>
      <vt:lpstr>TAB25f!Print_Area</vt:lpstr>
      <vt:lpstr>TAB25e!Print_Area_MI</vt:lpstr>
      <vt:lpstr>TAB25f!Print_Area_MI</vt:lpstr>
      <vt:lpstr>TAB25e!Print_Titles</vt:lpstr>
      <vt:lpstr>TAB25f!Print_Titles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Nichols_Ai</dc:creator>
  <cp:lastModifiedBy>NICHOLS Aimee</cp:lastModifiedBy>
  <cp:lastPrinted>2020-01-03T20:57:34Z</cp:lastPrinted>
  <dcterms:created xsi:type="dcterms:W3CDTF">2004-09-21T15:09:54Z</dcterms:created>
  <dcterms:modified xsi:type="dcterms:W3CDTF">2020-02-07T10:25:57Z</dcterms:modified>
</cp:coreProperties>
</file>